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w\OneDrive\ホームページ\HP.PARE\"/>
    </mc:Choice>
  </mc:AlternateContent>
  <bookViews>
    <workbookView xWindow="-15" yWindow="-15" windowWidth="28830" windowHeight="6480"/>
  </bookViews>
  <sheets>
    <sheet name="Sheet1" sheetId="1" r:id="rId1"/>
    <sheet name="Sheet2" sheetId="2" state="hidden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5" i="1" l="1"/>
  <c r="G75" i="1"/>
  <c r="H74" i="1" l="1"/>
  <c r="G74" i="1"/>
  <c r="H73" i="1"/>
  <c r="G73" i="1"/>
  <c r="H72" i="1" l="1"/>
  <c r="G72" i="1"/>
  <c r="H71" i="1" l="1"/>
  <c r="G71" i="1"/>
  <c r="H70" i="1"/>
  <c r="G70" i="1"/>
  <c r="H69" i="1"/>
  <c r="G69" i="1"/>
  <c r="H68" i="1" l="1"/>
  <c r="G68" i="1"/>
  <c r="H67" i="1"/>
  <c r="G67" i="1"/>
  <c r="H66" i="1" l="1"/>
  <c r="G66" i="1"/>
  <c r="H65" i="1"/>
  <c r="G65" i="1"/>
  <c r="H64" i="1"/>
  <c r="G64" i="1"/>
  <c r="H63" i="1"/>
  <c r="G63" i="1"/>
  <c r="H62" i="1" l="1"/>
  <c r="G62" i="1"/>
  <c r="H61" i="1" l="1"/>
  <c r="G61" i="1"/>
  <c r="H60" i="1" l="1"/>
  <c r="G60" i="1"/>
  <c r="H59" i="1" l="1"/>
  <c r="G59" i="1"/>
  <c r="H58" i="1" l="1"/>
  <c r="G58" i="1"/>
  <c r="H57" i="1" l="1"/>
  <c r="G57" i="1"/>
  <c r="H56" i="1" l="1"/>
  <c r="G56" i="1"/>
  <c r="H55" i="1" l="1"/>
  <c r="G55" i="1"/>
  <c r="H54" i="1"/>
  <c r="G54" i="1"/>
  <c r="H53" i="1" l="1"/>
  <c r="G53" i="1"/>
  <c r="H52" i="1" l="1"/>
  <c r="G52" i="1"/>
  <c r="H51" i="1"/>
  <c r="G51" i="1"/>
  <c r="H50" i="1" l="1"/>
  <c r="G50" i="1"/>
  <c r="H49" i="1" l="1"/>
  <c r="G49" i="1"/>
  <c r="H48" i="1" l="1"/>
  <c r="G48" i="1"/>
  <c r="H47" i="1" l="1"/>
  <c r="G47" i="1"/>
  <c r="G46" i="1" l="1"/>
  <c r="H45" i="1"/>
  <c r="G45" i="1"/>
  <c r="H43" i="1" l="1"/>
  <c r="H44" i="1"/>
  <c r="H46" i="1"/>
  <c r="G43" i="1"/>
  <c r="G44" i="1"/>
  <c r="H42" i="1" l="1"/>
  <c r="G42" i="1"/>
  <c r="H40" i="1" l="1"/>
  <c r="H41" i="1"/>
  <c r="G40" i="1"/>
  <c r="G41" i="1"/>
  <c r="H38" i="1" l="1"/>
  <c r="H39" i="1"/>
  <c r="G38" i="1"/>
  <c r="G39" i="1"/>
  <c r="F62" i="2" l="1"/>
  <c r="M60" i="2"/>
  <c r="H50" i="2"/>
  <c r="O46" i="2"/>
  <c r="N46" i="2"/>
  <c r="M46" i="2"/>
  <c r="L46" i="2"/>
  <c r="K46" i="2"/>
  <c r="J46" i="2"/>
  <c r="I46" i="2"/>
  <c r="H45" i="2"/>
  <c r="G45" i="2"/>
  <c r="F45" i="2"/>
  <c r="E45" i="2"/>
  <c r="V44" i="2"/>
  <c r="R44" i="2"/>
  <c r="Q44" i="2"/>
  <c r="P44" i="2"/>
  <c r="V43" i="2"/>
  <c r="R43" i="2"/>
  <c r="Q43" i="2"/>
  <c r="P43" i="2"/>
  <c r="V42" i="2"/>
  <c r="R42" i="2"/>
  <c r="Q42" i="2"/>
  <c r="P42" i="2"/>
  <c r="H41" i="2"/>
  <c r="G41" i="2"/>
  <c r="E41" i="2"/>
  <c r="V40" i="2"/>
  <c r="R40" i="2"/>
  <c r="Q40" i="2"/>
  <c r="F40" i="2"/>
  <c r="P40" i="2" s="1"/>
  <c r="V39" i="2"/>
  <c r="R39" i="2"/>
  <c r="Q39" i="2"/>
  <c r="F39" i="2"/>
  <c r="P39" i="2" s="1"/>
  <c r="V38" i="2"/>
  <c r="R38" i="2"/>
  <c r="Q38" i="2"/>
  <c r="F38" i="2"/>
  <c r="P38" i="2" s="1"/>
  <c r="V37" i="2"/>
  <c r="R37" i="2"/>
  <c r="Q37" i="2"/>
  <c r="F37" i="2"/>
  <c r="P37" i="2" s="1"/>
  <c r="V36" i="2"/>
  <c r="R36" i="2"/>
  <c r="Q36" i="2"/>
  <c r="F36" i="2"/>
  <c r="P36" i="2" s="1"/>
  <c r="V35" i="2"/>
  <c r="R35" i="2"/>
  <c r="Q35" i="2"/>
  <c r="F35" i="2"/>
  <c r="P35" i="2" s="1"/>
  <c r="U34" i="2"/>
  <c r="V34" i="2" s="1"/>
  <c r="R34" i="2"/>
  <c r="Q34" i="2"/>
  <c r="F34" i="2"/>
  <c r="P34" i="2" s="1"/>
  <c r="U33" i="2"/>
  <c r="V33" i="2" s="1"/>
  <c r="R33" i="2"/>
  <c r="Q33" i="2"/>
  <c r="F33" i="2"/>
  <c r="P33" i="2" s="1"/>
  <c r="U32" i="2"/>
  <c r="V32" i="2" s="1"/>
  <c r="R32" i="2"/>
  <c r="Q32" i="2"/>
  <c r="F32" i="2"/>
  <c r="P32" i="2" s="1"/>
  <c r="U31" i="2"/>
  <c r="V31" i="2" s="1"/>
  <c r="R31" i="2"/>
  <c r="Q31" i="2"/>
  <c r="F31" i="2"/>
  <c r="P31" i="2" s="1"/>
  <c r="U30" i="2"/>
  <c r="V30" i="2" s="1"/>
  <c r="R30" i="2"/>
  <c r="Q30" i="2"/>
  <c r="F30" i="2"/>
  <c r="P30" i="2" s="1"/>
  <c r="U29" i="2"/>
  <c r="V29" i="2" s="1"/>
  <c r="R29" i="2"/>
  <c r="Q29" i="2"/>
  <c r="F29" i="2"/>
  <c r="H28" i="2"/>
  <c r="Q41" i="2" s="1"/>
  <c r="G28" i="2"/>
  <c r="E28" i="2"/>
  <c r="R28" i="2" s="1"/>
  <c r="U27" i="2"/>
  <c r="V27" i="2" s="1"/>
  <c r="R27" i="2"/>
  <c r="Q27" i="2"/>
  <c r="F27" i="2"/>
  <c r="P27" i="2" s="1"/>
  <c r="U26" i="2"/>
  <c r="V26" i="2" s="1"/>
  <c r="R26" i="2"/>
  <c r="Q26" i="2"/>
  <c r="F26" i="2"/>
  <c r="P26" i="2" s="1"/>
  <c r="U25" i="2"/>
  <c r="V25" i="2" s="1"/>
  <c r="R25" i="2"/>
  <c r="Q25" i="2"/>
  <c r="F25" i="2"/>
  <c r="P25" i="2" s="1"/>
  <c r="U24" i="2"/>
  <c r="V24" i="2" s="1"/>
  <c r="R24" i="2"/>
  <c r="Q24" i="2"/>
  <c r="F24" i="2"/>
  <c r="P24" i="2" s="1"/>
  <c r="U23" i="2"/>
  <c r="V23" i="2" s="1"/>
  <c r="R23" i="2"/>
  <c r="Q23" i="2"/>
  <c r="F23" i="2"/>
  <c r="P23" i="2" s="1"/>
  <c r="U22" i="2"/>
  <c r="V22" i="2" s="1"/>
  <c r="R22" i="2"/>
  <c r="Q22" i="2"/>
  <c r="F22" i="2"/>
  <c r="P22" i="2" s="1"/>
  <c r="U21" i="2"/>
  <c r="V21" i="2" s="1"/>
  <c r="R21" i="2"/>
  <c r="F21" i="2"/>
  <c r="P21" i="2" s="1"/>
  <c r="U20" i="2"/>
  <c r="V20" i="2" s="1"/>
  <c r="R20" i="2"/>
  <c r="F20" i="2"/>
  <c r="P20" i="2" s="1"/>
  <c r="U19" i="2"/>
  <c r="V19" i="2" s="1"/>
  <c r="R19" i="2"/>
  <c r="F19" i="2"/>
  <c r="P19" i="2" s="1"/>
  <c r="V18" i="2"/>
  <c r="R18" i="2"/>
  <c r="F18" i="2"/>
  <c r="P18" i="2" s="1"/>
  <c r="V17" i="2"/>
  <c r="R17" i="2"/>
  <c r="F17" i="2"/>
  <c r="P17" i="2" s="1"/>
  <c r="V16" i="2"/>
  <c r="R16" i="2"/>
  <c r="F16" i="2"/>
  <c r="P16" i="2" s="1"/>
  <c r="H15" i="2"/>
  <c r="G15" i="2"/>
  <c r="V14" i="2"/>
  <c r="R14" i="2"/>
  <c r="F14" i="2"/>
  <c r="P14" i="2" s="1"/>
  <c r="V13" i="2"/>
  <c r="R13" i="2"/>
  <c r="F13" i="2"/>
  <c r="O13" i="2" s="1"/>
  <c r="V12" i="2"/>
  <c r="R12" i="2"/>
  <c r="F12" i="2"/>
  <c r="P12" i="2" s="1"/>
  <c r="V11" i="2"/>
  <c r="R11" i="2"/>
  <c r="F11" i="2"/>
  <c r="O11" i="2" s="1"/>
  <c r="V10" i="2"/>
  <c r="R10" i="2"/>
  <c r="P10" i="2"/>
  <c r="O10" i="2"/>
  <c r="V9" i="2"/>
  <c r="R9" i="2"/>
  <c r="P9" i="2"/>
  <c r="O9" i="2"/>
  <c r="V8" i="2"/>
  <c r="R8" i="2"/>
  <c r="P8" i="2"/>
  <c r="O8" i="2"/>
  <c r="V7" i="2"/>
  <c r="R7" i="2"/>
  <c r="P7" i="2"/>
  <c r="O7" i="2"/>
  <c r="J7" i="2"/>
  <c r="V6" i="2"/>
  <c r="R6" i="2"/>
  <c r="P6" i="2"/>
  <c r="O6" i="2"/>
  <c r="V5" i="2"/>
  <c r="P5" i="2"/>
  <c r="O5" i="2"/>
  <c r="E5" i="2"/>
  <c r="E15" i="2" s="1"/>
  <c r="F41" i="2" l="1"/>
  <c r="M59" i="2"/>
  <c r="G46" i="2"/>
  <c r="R41" i="2"/>
  <c r="H46" i="2"/>
  <c r="F28" i="2"/>
  <c r="O12" i="2"/>
  <c r="P11" i="2"/>
  <c r="E46" i="2"/>
  <c r="R46" i="2" s="1"/>
  <c r="M61" i="2"/>
  <c r="P13" i="2"/>
  <c r="F15" i="2"/>
  <c r="P15" i="2" s="1"/>
  <c r="R15" i="2"/>
  <c r="P29" i="2"/>
  <c r="P45" i="2"/>
  <c r="R5" i="2"/>
  <c r="Q28" i="2"/>
  <c r="P41" i="2"/>
  <c r="R45" i="2"/>
  <c r="H37" i="1"/>
  <c r="G37" i="1"/>
  <c r="F46" i="2" l="1"/>
  <c r="P46" i="2" s="1"/>
  <c r="P28" i="2"/>
  <c r="H35" i="1"/>
  <c r="H36" i="1"/>
  <c r="G36" i="1"/>
  <c r="G35" i="1" l="1"/>
  <c r="H34" i="1" l="1"/>
  <c r="G34" i="1"/>
  <c r="H33" i="1" l="1"/>
  <c r="G33" i="1"/>
  <c r="H32" i="1" l="1"/>
  <c r="G32" i="1"/>
  <c r="H31" i="1" l="1"/>
  <c r="G31" i="1"/>
  <c r="G30" i="1" l="1"/>
  <c r="H30" i="1"/>
  <c r="H28" i="1" l="1"/>
  <c r="H29" i="1"/>
  <c r="G28" i="1"/>
  <c r="G29" i="1"/>
  <c r="H27" i="1" l="1"/>
  <c r="G27" i="1"/>
  <c r="H26" i="1" l="1"/>
  <c r="G26" i="1"/>
  <c r="H25" i="1" l="1"/>
  <c r="G25" i="1"/>
  <c r="F76" i="1"/>
  <c r="E76" i="1"/>
  <c r="D76" i="1"/>
  <c r="L24" i="1"/>
  <c r="G24" i="1"/>
  <c r="H24" i="1"/>
  <c r="L23" i="1"/>
  <c r="G23" i="1"/>
  <c r="H23" i="1"/>
  <c r="L22" i="1"/>
  <c r="G22" i="1"/>
  <c r="H22" i="1"/>
  <c r="L21" i="1"/>
  <c r="G21" i="1"/>
  <c r="H21" i="1"/>
  <c r="L16" i="1"/>
  <c r="L17" i="1"/>
  <c r="L18" i="1"/>
  <c r="L19" i="1"/>
  <c r="L20" i="1"/>
  <c r="H15" i="1"/>
  <c r="H16" i="1"/>
  <c r="H17" i="1"/>
  <c r="H18" i="1"/>
  <c r="H19" i="1"/>
  <c r="H20" i="1"/>
  <c r="H14" i="1"/>
  <c r="G16" i="1"/>
  <c r="G17" i="1"/>
  <c r="G18" i="1"/>
  <c r="G19" i="1"/>
  <c r="G20" i="1"/>
  <c r="L15" i="1"/>
  <c r="G15" i="1"/>
  <c r="L14" i="1"/>
  <c r="G12" i="1"/>
  <c r="G13" i="1"/>
  <c r="G14" i="1"/>
  <c r="L13" i="1"/>
  <c r="G76" i="1" l="1"/>
  <c r="H76" i="1"/>
</calcChain>
</file>

<file path=xl/sharedStrings.xml><?xml version="1.0" encoding="utf-8"?>
<sst xmlns="http://schemas.openxmlformats.org/spreadsheetml/2006/main" count="291" uniqueCount="162">
  <si>
    <t>期間</t>
  </si>
  <si>
    <t>今年度</t>
  </si>
  <si>
    <t>前年</t>
  </si>
  <si>
    <t>5-6月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</si>
  <si>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</si>
  <si>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</si>
  <si>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</si>
  <si>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</si>
  <si>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</si>
  <si>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</si>
  <si>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</si>
  <si>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</si>
  <si>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</si>
  <si>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</si>
  <si>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7/3-7/31</t>
    <phoneticPr fontId="2"/>
  </si>
  <si>
    <t>8/1-8/31</t>
    <phoneticPr fontId="2"/>
  </si>
  <si>
    <t>9/1-9/30</t>
    <phoneticPr fontId="2"/>
  </si>
  <si>
    <t>10/1-10/31</t>
    <phoneticPr fontId="2"/>
  </si>
  <si>
    <t>11/1-11/30</t>
    <phoneticPr fontId="2"/>
  </si>
  <si>
    <t>1/1-1/31</t>
    <phoneticPr fontId="2"/>
  </si>
  <si>
    <t>3/1-3/31</t>
    <phoneticPr fontId="2"/>
  </si>
  <si>
    <t>発電日数</t>
    <rPh sb="0" eb="4">
      <t>ハツデンニッスウ</t>
    </rPh>
    <phoneticPr fontId="2"/>
  </si>
  <si>
    <t>発電量予測</t>
    <rPh sb="0" eb="3">
      <t>ハツデンリョウ</t>
    </rPh>
    <rPh sb="3" eb="5">
      <t>ヨソク</t>
    </rPh>
    <phoneticPr fontId="2"/>
  </si>
  <si>
    <t>達成率</t>
    <rPh sb="0" eb="3">
      <t>タッセイリツ</t>
    </rPh>
    <phoneticPr fontId="2"/>
  </si>
  <si>
    <t>設備利用率</t>
    <rPh sb="0" eb="5">
      <t>セツビリヨウリツ</t>
    </rPh>
    <phoneticPr fontId="2"/>
  </si>
  <si>
    <t>広島の全天日射量（kWh/m2）</t>
    <rPh sb="0" eb="2">
      <t>ヒロシマ</t>
    </rPh>
    <rPh sb="3" eb="8">
      <t>ゼンテンニッシャリョウ</t>
    </rPh>
    <phoneticPr fontId="2"/>
  </si>
  <si>
    <t>前年比</t>
    <phoneticPr fontId="2"/>
  </si>
  <si>
    <t>2013年度</t>
    <rPh sb="4" eb="6">
      <t>ネンド</t>
    </rPh>
    <phoneticPr fontId="2"/>
  </si>
  <si>
    <t>4/1-4/30</t>
    <phoneticPr fontId="2"/>
  </si>
  <si>
    <t>売電量実績</t>
    <rPh sb="0" eb="2">
      <t>バイデン</t>
    </rPh>
    <rPh sb="2" eb="3">
      <t>リョウ</t>
    </rPh>
    <rPh sb="3" eb="5">
      <t>ジッセキ</t>
    </rPh>
    <phoneticPr fontId="2"/>
  </si>
  <si>
    <t>5/1-5/31</t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</si>
  <si>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</si>
  <si>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</si>
  <si>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4月</t>
    <rPh sb="1" eb="2">
      <t>ガツ</t>
    </rPh>
    <phoneticPr fontId="2"/>
  </si>
  <si>
    <t>2014年度</t>
    <rPh sb="4" eb="6">
      <t>ネンド</t>
    </rPh>
    <phoneticPr fontId="2"/>
  </si>
  <si>
    <t>せのがわおひさま発電所の発電量</t>
    <phoneticPr fontId="2"/>
  </si>
  <si>
    <t>6月</t>
    <rPh sb="1" eb="2">
      <t>ガツ</t>
    </rPh>
    <phoneticPr fontId="2"/>
  </si>
  <si>
    <t>6/1-6/30</t>
    <phoneticPr fontId="2"/>
  </si>
  <si>
    <t>7/1-7/31</t>
  </si>
  <si>
    <t>8/1-8/31</t>
  </si>
  <si>
    <t>9/1-9/30</t>
  </si>
  <si>
    <t>10/1-10/31</t>
  </si>
  <si>
    <t>11/1-11/30</t>
  </si>
  <si>
    <t>1/1-1/31</t>
    <phoneticPr fontId="2"/>
  </si>
  <si>
    <t>3/1-3/31</t>
    <phoneticPr fontId="2"/>
  </si>
  <si>
    <t>4月</t>
  </si>
  <si>
    <t>4/1-4/30</t>
    <phoneticPr fontId="2"/>
  </si>
  <si>
    <t>5月</t>
  </si>
  <si>
    <t>5/1-5/31</t>
    <phoneticPr fontId="2"/>
  </si>
  <si>
    <t>6月</t>
  </si>
  <si>
    <t>6/1-6/30</t>
    <phoneticPr fontId="2"/>
  </si>
  <si>
    <t>9/1-9/30</t>
    <phoneticPr fontId="2"/>
  </si>
  <si>
    <t>7/1-7/31</t>
    <phoneticPr fontId="2"/>
  </si>
  <si>
    <t>8/1-8/31</t>
    <phoneticPr fontId="2"/>
  </si>
  <si>
    <t>10月</t>
    <rPh sb="2" eb="3">
      <t>ガツ</t>
    </rPh>
    <phoneticPr fontId="2"/>
  </si>
  <si>
    <t>10/1-10/31</t>
    <phoneticPr fontId="2"/>
  </si>
  <si>
    <t>11月</t>
    <rPh sb="2" eb="3">
      <t>ガツ</t>
    </rPh>
    <phoneticPr fontId="2"/>
  </si>
  <si>
    <t>11/1-11/30</t>
    <phoneticPr fontId="2"/>
  </si>
  <si>
    <t>2015年度</t>
    <rPh sb="4" eb="6">
      <t>ネンド</t>
    </rPh>
    <phoneticPr fontId="2"/>
  </si>
  <si>
    <t>1月</t>
    <rPh sb="1" eb="2">
      <t>ガツ</t>
    </rPh>
    <phoneticPr fontId="2"/>
  </si>
  <si>
    <t>1/1-1/31</t>
    <phoneticPr fontId="2"/>
  </si>
  <si>
    <t>3月</t>
    <rPh sb="1" eb="2">
      <t>ガツ</t>
    </rPh>
    <phoneticPr fontId="2"/>
  </si>
  <si>
    <t>3/1-31</t>
  </si>
  <si>
    <t>4/1-30</t>
  </si>
  <si>
    <t>せのがわおひさま共同発電所 発電推移(kWh)</t>
    <rPh sb="8" eb="10">
      <t>キョウドウ</t>
    </rPh>
    <rPh sb="10" eb="12">
      <t>ハツデン</t>
    </rPh>
    <rPh sb="12" eb="13">
      <t>ショ</t>
    </rPh>
    <rPh sb="14" eb="16">
      <t>ハツデン</t>
    </rPh>
    <rPh sb="16" eb="18">
      <t>スイイ</t>
    </rPh>
    <phoneticPr fontId="2"/>
  </si>
  <si>
    <t>2013年5月15日発電開始(30.24kW)</t>
    <rPh sb="4" eb="5">
      <t>ネン</t>
    </rPh>
    <rPh sb="6" eb="7">
      <t>ガツ</t>
    </rPh>
    <rPh sb="9" eb="10">
      <t>ニチ</t>
    </rPh>
    <rPh sb="10" eb="12">
      <t>ハツデン</t>
    </rPh>
    <rPh sb="12" eb="14">
      <t>カイシ</t>
    </rPh>
    <phoneticPr fontId="2"/>
  </si>
  <si>
    <t>広島市の全天日射量</t>
    <rPh sb="0" eb="3">
      <t>ヒロシマシ</t>
    </rPh>
    <rPh sb="4" eb="5">
      <t>ゼン</t>
    </rPh>
    <rPh sb="6" eb="8">
      <t>ニッシャ</t>
    </rPh>
    <rPh sb="8" eb="9">
      <t>リョウ</t>
    </rPh>
    <phoneticPr fontId="2"/>
  </si>
  <si>
    <t>期間</t>
    <rPh sb="0" eb="2">
      <t>キカン</t>
    </rPh>
    <phoneticPr fontId="2"/>
  </si>
  <si>
    <t>発電日数</t>
    <rPh sb="0" eb="2">
      <t>ハツデン</t>
    </rPh>
    <rPh sb="2" eb="4">
      <t>ニッスウ</t>
    </rPh>
    <phoneticPr fontId="2"/>
  </si>
  <si>
    <t>予測</t>
    <rPh sb="0" eb="2">
      <t>ヨソク</t>
    </rPh>
    <phoneticPr fontId="2"/>
  </si>
  <si>
    <t>発電量</t>
    <rPh sb="0" eb="2">
      <t>ハツデン</t>
    </rPh>
    <rPh sb="2" eb="3">
      <t>リョウ</t>
    </rPh>
    <phoneticPr fontId="2"/>
  </si>
  <si>
    <t>売電量</t>
    <rPh sb="0" eb="2">
      <t>バイデン</t>
    </rPh>
    <rPh sb="2" eb="3">
      <t>リョウ</t>
    </rPh>
    <phoneticPr fontId="2"/>
  </si>
  <si>
    <t>買電量</t>
    <rPh sb="0" eb="2">
      <t>カイデン</t>
    </rPh>
    <rPh sb="2" eb="3">
      <t>リョウ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</si>
  <si>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</si>
  <si>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累積発電量</t>
    <rPh sb="0" eb="2">
      <t>ルイセキ</t>
    </rPh>
    <rPh sb="2" eb="4">
      <t>ハツデン</t>
    </rPh>
    <rPh sb="4" eb="5">
      <t>リョウ</t>
    </rPh>
    <phoneticPr fontId="2"/>
  </si>
  <si>
    <t>売電メーター累積</t>
    <rPh sb="0" eb="2">
      <t>バイデン</t>
    </rPh>
    <rPh sb="6" eb="8">
      <t>ルイセキ</t>
    </rPh>
    <phoneticPr fontId="2"/>
  </si>
  <si>
    <t>発電量予測</t>
    <rPh sb="0" eb="2">
      <t>ハツデン</t>
    </rPh>
    <rPh sb="2" eb="3">
      <t>リョウ</t>
    </rPh>
    <rPh sb="3" eb="5">
      <t>ヨソク</t>
    </rPh>
    <phoneticPr fontId="2"/>
  </si>
  <si>
    <t>売電量/予測</t>
    <rPh sb="0" eb="2">
      <t>バイデン</t>
    </rPh>
    <rPh sb="2" eb="3">
      <t>リョウ</t>
    </rPh>
    <rPh sb="4" eb="6">
      <t>ヨソク</t>
    </rPh>
    <phoneticPr fontId="2"/>
  </si>
  <si>
    <t>前年比</t>
    <rPh sb="0" eb="3">
      <t>ゼンネンヒ</t>
    </rPh>
    <phoneticPr fontId="2"/>
  </si>
  <si>
    <t>設備利用率</t>
    <rPh sb="0" eb="2">
      <t>セツビ</t>
    </rPh>
    <rPh sb="2" eb="5">
      <t>リヨウリツ</t>
    </rPh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</si>
  <si>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</si>
  <si>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</si>
  <si>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2013年</t>
    <rPh sb="4" eb="5">
      <t>ネン</t>
    </rPh>
    <phoneticPr fontId="2"/>
  </si>
  <si>
    <t>5-6月</t>
    <rPh sb="3" eb="4">
      <t>ガツ</t>
    </rPh>
    <phoneticPr fontId="2"/>
  </si>
  <si>
    <t>5/15-7/2</t>
    <phoneticPr fontId="2"/>
  </si>
  <si>
    <t>7月</t>
    <rPh sb="1" eb="2">
      <t>ガツ</t>
    </rPh>
    <phoneticPr fontId="2"/>
  </si>
  <si>
    <t>7/3-7/31</t>
    <phoneticPr fontId="2"/>
  </si>
  <si>
    <t>(7/31〆)</t>
    <phoneticPr fontId="2"/>
  </si>
  <si>
    <t>(9/30〆)</t>
  </si>
  <si>
    <t>12月</t>
    <rPh sb="2" eb="3">
      <t>ガツ</t>
    </rPh>
    <phoneticPr fontId="2"/>
  </si>
  <si>
    <t>2014年</t>
    <rPh sb="4" eb="5">
      <t>ネン</t>
    </rPh>
    <phoneticPr fontId="2"/>
  </si>
  <si>
    <t>1/1-1/31</t>
    <phoneticPr fontId="2"/>
  </si>
  <si>
    <t>2月</t>
    <rPh sb="1" eb="2">
      <t>ガツ</t>
    </rPh>
    <phoneticPr fontId="2"/>
  </si>
  <si>
    <t>2/1-2/28</t>
    <phoneticPr fontId="2"/>
  </si>
  <si>
    <t>3/1-3/31</t>
    <phoneticPr fontId="2"/>
  </si>
  <si>
    <t>4/1-4/30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</si>
  <si>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</si>
  <si>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</si>
  <si>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2015年</t>
    <rPh sb="4" eb="5">
      <t>ネン</t>
    </rPh>
    <phoneticPr fontId="2"/>
  </si>
  <si>
    <t>年度</t>
    <rPh sb="0" eb="2">
      <t>ネンド</t>
    </rPh>
    <phoneticPr fontId="2"/>
  </si>
  <si>
    <t>5/1-31</t>
    <phoneticPr fontId="2"/>
  </si>
  <si>
    <t>6/1-30</t>
    <phoneticPr fontId="2"/>
  </si>
  <si>
    <t>2016年度合計</t>
    <rPh sb="4" eb="6">
      <t>ネンド</t>
    </rPh>
    <rPh sb="6" eb="8">
      <t>ゴウケイ</t>
    </rPh>
    <phoneticPr fontId="2"/>
  </si>
  <si>
    <t>累計</t>
    <rPh sb="0" eb="2">
      <t>ルイケイ</t>
    </rPh>
    <phoneticPr fontId="2"/>
  </si>
  <si>
    <t>※全天日射量は気象庁データより作成</t>
    <rPh sb="1" eb="3">
      <t>ゼンテン</t>
    </rPh>
    <rPh sb="3" eb="5">
      <t>ニッシャ</t>
    </rPh>
    <rPh sb="5" eb="6">
      <t>リョウ</t>
    </rPh>
    <rPh sb="7" eb="10">
      <t>キショウチョウ</t>
    </rPh>
    <rPh sb="15" eb="17">
      <t>サクセイ</t>
    </rPh>
    <phoneticPr fontId="2"/>
  </si>
  <si>
    <t>(7/2〆)</t>
    <phoneticPr fontId="2"/>
  </si>
  <si>
    <t>8/1-8/31</t>
    <phoneticPr fontId="2"/>
  </si>
  <si>
    <t>(8/31〆)</t>
    <phoneticPr fontId="2"/>
  </si>
  <si>
    <t>9/1-9/30</t>
    <phoneticPr fontId="2"/>
  </si>
  <si>
    <t>10/1-10/31</t>
    <phoneticPr fontId="2"/>
  </si>
  <si>
    <t>5/1-5/31</t>
    <phoneticPr fontId="2"/>
  </si>
  <si>
    <t>6/1-6/30</t>
    <phoneticPr fontId="2"/>
  </si>
  <si>
    <t>7/1-7/31</t>
    <phoneticPr fontId="2"/>
  </si>
  <si>
    <t>11/1-11/30</t>
    <phoneticPr fontId="2"/>
  </si>
  <si>
    <t>12/1-31</t>
    <phoneticPr fontId="2"/>
  </si>
  <si>
    <t>1/1-31</t>
    <phoneticPr fontId="2"/>
  </si>
  <si>
    <t>2/1-28</t>
    <phoneticPr fontId="2"/>
  </si>
  <si>
    <t>3/1-31</t>
    <phoneticPr fontId="2"/>
  </si>
  <si>
    <t>4/1-30</t>
    <phoneticPr fontId="2"/>
  </si>
  <si>
    <t>5/1-31</t>
    <phoneticPr fontId="2"/>
  </si>
  <si>
    <t>6/1-30</t>
    <phoneticPr fontId="2"/>
  </si>
  <si>
    <t>7/1-31</t>
    <phoneticPr fontId="2"/>
  </si>
  <si>
    <t>8/1-31</t>
    <phoneticPr fontId="2"/>
  </si>
  <si>
    <t>9/1-30</t>
    <phoneticPr fontId="2"/>
  </si>
  <si>
    <t>10/1-31</t>
    <phoneticPr fontId="2"/>
  </si>
  <si>
    <t>11/1-30</t>
    <phoneticPr fontId="2"/>
  </si>
  <si>
    <t>2/1-29</t>
    <phoneticPr fontId="2"/>
  </si>
  <si>
    <t>(10/31〆)</t>
    <phoneticPr fontId="2"/>
  </si>
  <si>
    <t>12/1-12/31</t>
    <phoneticPr fontId="2"/>
  </si>
  <si>
    <t>5-9月の売電量</t>
    <rPh sb="3" eb="4">
      <t>ガツ</t>
    </rPh>
    <rPh sb="5" eb="7">
      <t>バイデン</t>
    </rPh>
    <rPh sb="7" eb="8">
      <t>リョウ</t>
    </rPh>
    <phoneticPr fontId="2"/>
  </si>
  <si>
    <t>実績</t>
    <rPh sb="0" eb="2">
      <t>ジッセキ</t>
    </rPh>
    <phoneticPr fontId="2"/>
  </si>
  <si>
    <t>率</t>
    <rPh sb="0" eb="1">
      <t>リツ</t>
    </rPh>
    <phoneticPr fontId="2"/>
  </si>
  <si>
    <t>5/1-31</t>
  </si>
  <si>
    <t>6/1-30</t>
  </si>
  <si>
    <t>7/1-31</t>
  </si>
  <si>
    <t>8/1-31</t>
  </si>
  <si>
    <t>9/1-30</t>
  </si>
  <si>
    <t>10/1-31</t>
  </si>
  <si>
    <t>11/1-30</t>
  </si>
  <si>
    <t>1/1-31</t>
  </si>
  <si>
    <t>2月</t>
    <phoneticPr fontId="2"/>
  </si>
  <si>
    <t>17/8/1-31</t>
    <phoneticPr fontId="2"/>
  </si>
  <si>
    <t>16/12/1-31</t>
    <phoneticPr fontId="2"/>
  </si>
  <si>
    <t>17/2/1-28</t>
    <phoneticPr fontId="2"/>
  </si>
  <si>
    <t>16/2/1-2/29</t>
    <phoneticPr fontId="2"/>
  </si>
  <si>
    <t>15/12/1-12/31</t>
    <phoneticPr fontId="2"/>
  </si>
  <si>
    <t>15/2/1-2/28</t>
    <phoneticPr fontId="2"/>
  </si>
  <si>
    <t>14/12/1-12/31</t>
    <phoneticPr fontId="2"/>
  </si>
  <si>
    <t>14/2/1-2/28</t>
    <phoneticPr fontId="2"/>
  </si>
  <si>
    <t>13/12/1-12/31</t>
    <phoneticPr fontId="2"/>
  </si>
  <si>
    <t>13/5/15-7/2</t>
    <phoneticPr fontId="2"/>
  </si>
  <si>
    <t>12/1-31</t>
  </si>
  <si>
    <t>1/1-1/31</t>
  </si>
  <si>
    <t>2/1-2/28</t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</si>
  <si>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</si>
  <si>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</si>
  <si>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</si>
  <si>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18/4/1-30</t>
    <phoneticPr fontId="2"/>
  </si>
  <si>
    <t>17/4/1-30</t>
    <phoneticPr fontId="2"/>
  </si>
  <si>
    <t>2019年度</t>
    <rPh sb="4" eb="6">
      <t>ネンド</t>
    </rPh>
    <phoneticPr fontId="2"/>
  </si>
  <si>
    <t>19/2/1-28</t>
    <phoneticPr fontId="2"/>
  </si>
  <si>
    <t>6/1-6/30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</si>
</sst>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21">
    <font>
      <sz val="11"/>
      <color theme="1"/>
      <name val="ＭＳ Ｐゴシック"/>
      <family val="2"/>
      <charset val="128"/>
      <scheme val="minor"/>
    </font>
    <font>
      <sz val="12"/>
      <color rgb="FF333333"/>
      <name val="Georgia"/>
      <family val="1"/>
    </font>
    <font>
      <sz val="6"/>
      <name val="ＭＳ Ｐゴシック"/>
      <family val="2"/>
      <charset val="128"/>
      <scheme val="minor"/>
    </font>
    <font>
      <b/>
      <sz val="12"/>
      <color rgb="FF333333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ajor"/>
    </font>
    <font>
      <sz val="10"/>
      <color rgb="FF333333"/>
      <name val="Georgia"/>
      <family val="1"/>
    </font>
    <font>
      <sz val="10"/>
      <color rgb="FF333333"/>
      <name val="ＭＳ Ｐ明朝"/>
      <family val="1"/>
      <charset val="128"/>
    </font>
    <font>
      <sz val="10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  <font>
      <sz val="10"/>
      <color rgb="FF333333"/>
      <name val="MS UI 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明朝"/>
      <family val="1"/>
      <charset val="128"/>
    </font>
    <font>
      <sz val="10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7" fontId="7" fillId="0" borderId="2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vertical="center" wrapText="1"/>
    </xf>
    <xf numFmtId="9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76" fontId="11" fillId="0" borderId="3" xfId="1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3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76" fontId="11" fillId="0" borderId="12" xfId="1" applyNumberFormat="1" applyFont="1" applyFill="1" applyBorder="1" applyAlignment="1">
      <alignment vertical="center" wrapText="1"/>
    </xf>
    <xf numFmtId="176" fontId="11" fillId="0" borderId="9" xfId="1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7" fontId="11" fillId="0" borderId="8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38" fontId="11" fillId="0" borderId="7" xfId="2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8" fontId="11" fillId="0" borderId="8" xfId="2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left" vertical="center" wrapText="1" indent="1"/>
    </xf>
    <xf numFmtId="177" fontId="11" fillId="0" borderId="19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left" vertical="center" wrapText="1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>
      <alignment vertical="center"/>
    </xf>
    <xf numFmtId="38" fontId="12" fillId="0" borderId="0" xfId="2" applyFont="1">
      <alignment vertical="center"/>
    </xf>
    <xf numFmtId="0" fontId="15" fillId="0" borderId="0" xfId="3" applyFont="1" applyAlignment="1">
      <alignment horizontal="center" vertical="center"/>
    </xf>
    <xf numFmtId="49" fontId="16" fillId="0" borderId="0" xfId="3" applyNumberFormat="1" applyFont="1">
      <alignment vertical="center"/>
    </xf>
    <xf numFmtId="0" fontId="15" fillId="0" borderId="0" xfId="3" applyFont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38" fontId="12" fillId="0" borderId="1" xfId="2" applyFont="1" applyBorder="1">
      <alignment vertical="center"/>
    </xf>
    <xf numFmtId="9" fontId="12" fillId="0" borderId="1" xfId="0" applyNumberFormat="1" applyFont="1" applyBorder="1">
      <alignment vertical="center"/>
    </xf>
    <xf numFmtId="176" fontId="18" fillId="2" borderId="1" xfId="4" applyNumberFormat="1" applyFont="1" applyFill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1" xfId="2" applyFont="1" applyFill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11" xfId="0" applyNumberFormat="1" applyFont="1" applyBorder="1">
      <alignment vertical="center"/>
    </xf>
    <xf numFmtId="0" fontId="19" fillId="3" borderId="23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49" fontId="19" fillId="3" borderId="22" xfId="0" applyNumberFormat="1" applyFont="1" applyFill="1" applyBorder="1">
      <alignment vertical="center"/>
    </xf>
    <xf numFmtId="0" fontId="19" fillId="3" borderId="22" xfId="0" applyFont="1" applyFill="1" applyBorder="1">
      <alignment vertical="center"/>
    </xf>
    <xf numFmtId="38" fontId="19" fillId="3" borderId="1" xfId="2" applyFont="1" applyFill="1" applyBorder="1">
      <alignment vertical="center"/>
    </xf>
    <xf numFmtId="0" fontId="19" fillId="3" borderId="1" xfId="0" applyFont="1" applyFill="1" applyBorder="1">
      <alignment vertical="center"/>
    </xf>
    <xf numFmtId="9" fontId="19" fillId="3" borderId="1" xfId="0" applyNumberFormat="1" applyFont="1" applyFill="1" applyBorder="1">
      <alignment vertical="center"/>
    </xf>
    <xf numFmtId="176" fontId="20" fillId="3" borderId="1" xfId="4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9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49" fontId="12" fillId="3" borderId="5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38" fontId="12" fillId="3" borderId="1" xfId="2" applyFont="1" applyFill="1" applyBorder="1">
      <alignment vertical="center"/>
    </xf>
    <xf numFmtId="9" fontId="12" fillId="3" borderId="1" xfId="0" applyNumberFormat="1" applyFont="1" applyFill="1" applyBorder="1">
      <alignment vertical="center"/>
    </xf>
    <xf numFmtId="176" fontId="18" fillId="3" borderId="1" xfId="4" applyNumberFormat="1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center" vertical="center"/>
    </xf>
    <xf numFmtId="49" fontId="12" fillId="3" borderId="1" xfId="0" applyNumberFormat="1" applyFont="1" applyFill="1" applyBorder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49" fontId="12" fillId="3" borderId="11" xfId="0" applyNumberFormat="1" applyFont="1" applyFill="1" applyBorder="1">
      <alignment vertical="center"/>
    </xf>
    <xf numFmtId="38" fontId="19" fillId="3" borderId="22" xfId="2" applyFont="1" applyFill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49" fontId="12" fillId="0" borderId="5" xfId="0" applyNumberFormat="1" applyFont="1" applyBorder="1">
      <alignment vertical="center"/>
    </xf>
    <xf numFmtId="0" fontId="12" fillId="0" borderId="21" xfId="0" applyFont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49" fontId="12" fillId="0" borderId="21" xfId="0" applyNumberFormat="1" applyFont="1" applyBorder="1">
      <alignment vertical="center"/>
    </xf>
    <xf numFmtId="0" fontId="12" fillId="0" borderId="28" xfId="0" applyFont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49" fontId="12" fillId="3" borderId="24" xfId="0" applyNumberFormat="1" applyFont="1" applyFill="1" applyBorder="1">
      <alignment vertical="center"/>
    </xf>
    <xf numFmtId="38" fontId="12" fillId="3" borderId="22" xfId="2" applyFont="1" applyFill="1" applyBorder="1">
      <alignment vertical="center"/>
    </xf>
    <xf numFmtId="49" fontId="12" fillId="4" borderId="22" xfId="0" applyNumberFormat="1" applyFont="1" applyFill="1" applyBorder="1">
      <alignment vertical="center"/>
    </xf>
    <xf numFmtId="38" fontId="12" fillId="4" borderId="22" xfId="2" applyFont="1" applyFill="1" applyBorder="1">
      <alignment vertical="center"/>
    </xf>
    <xf numFmtId="38" fontId="12" fillId="4" borderId="1" xfId="2" applyFont="1" applyFill="1" applyBorder="1">
      <alignment vertical="center"/>
    </xf>
    <xf numFmtId="9" fontId="12" fillId="4" borderId="1" xfId="0" applyNumberFormat="1" applyFont="1" applyFill="1" applyBorder="1">
      <alignment vertical="center"/>
    </xf>
    <xf numFmtId="176" fontId="18" fillId="4" borderId="1" xfId="4" applyNumberFormat="1" applyFont="1" applyFill="1" applyBorder="1" applyAlignment="1">
      <alignment horizontal="right" vertical="center"/>
    </xf>
    <xf numFmtId="177" fontId="12" fillId="5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38" fontId="12" fillId="0" borderId="0" xfId="2" applyFont="1" applyBorder="1">
      <alignment vertical="center"/>
    </xf>
    <xf numFmtId="0" fontId="12" fillId="0" borderId="0" xfId="0" applyFont="1" applyFill="1" applyBorder="1">
      <alignment vertical="center"/>
    </xf>
    <xf numFmtId="9" fontId="12" fillId="0" borderId="0" xfId="0" applyNumberFormat="1" applyFont="1" applyBorder="1">
      <alignment vertical="center"/>
    </xf>
    <xf numFmtId="176" fontId="18" fillId="2" borderId="0" xfId="4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>
      <alignment vertical="center"/>
    </xf>
    <xf numFmtId="177" fontId="11" fillId="0" borderId="21" xfId="0" applyNumberFormat="1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4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せのがわおひさま共同発電の発電量推移</a:t>
            </a:r>
          </a:p>
        </c:rich>
      </c:tx>
      <c:layout>
        <c:manualLayout>
          <c:xMode val="edge"/>
          <c:yMode val="edge"/>
          <c:x val="0.178269812462189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66147924795"/>
          <c:y val="0.143892488122529"/>
          <c:w val="0.86235870516185475"/>
          <c:h val="0.62918900960164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売電量実績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Sheet1!$C$3:$C$75</c:f>
              <c:strCache>
                <c:ptCount val="73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17/4/1-30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  <c:pt idx="56">
                  <c:v>2/1-2/28</c:v>
                </c:pt>
                <c:pt idx="57">
                  <c:v>3/1-31</c:v>
                </c:pt>
                <c:pt idx="58">
                  <c:v>18/4/1-30</c:v>
                </c:pt>
                <c:pt idx="59">
                  <c:v>5/1-31</c:v>
                </c:pt>
                <c:pt idx="60">
                  <c:v>6/1-30</c:v>
                </c:pt>
                <c:pt idx="61">
                  <c:v>7/1-31</c:v>
                </c:pt>
                <c:pt idx="62">
                  <c:v>8/1-31</c:v>
                </c:pt>
                <c:pt idx="63">
                  <c:v>9/1-30</c:v>
                </c:pt>
                <c:pt idx="64">
                  <c:v>10/1-31</c:v>
                </c:pt>
                <c:pt idx="65">
                  <c:v>11/1-30</c:v>
                </c:pt>
                <c:pt idx="66">
                  <c:v>12/1-31</c:v>
                </c:pt>
                <c:pt idx="67">
                  <c:v>1/1-31</c:v>
                </c:pt>
                <c:pt idx="68">
                  <c:v>19/2/1-28</c:v>
                </c:pt>
                <c:pt idx="69">
                  <c:v>3/1-31</c:v>
                </c:pt>
                <c:pt idx="70">
                  <c:v>4/1-30</c:v>
                </c:pt>
                <c:pt idx="71">
                  <c:v>5/1-31</c:v>
                </c:pt>
                <c:pt idx="72">
                  <c:v>6/1-6/30</c:v>
                </c:pt>
              </c:strCache>
            </c:strRef>
          </c:cat>
          <c:val>
            <c:numRef>
              <c:f>Sheet1!$F$3:$F$75</c:f>
              <c:numCache>
                <c:formatCode>#,##0</c:formatCode>
                <c:ptCount val="73"/>
                <c:pt idx="0">
                  <c:v>5803</c:v>
                </c:pt>
                <c:pt idx="1">
                  <c:v>4242</c:v>
                </c:pt>
                <c:pt idx="2">
                  <c:v>4208</c:v>
                </c:pt>
                <c:pt idx="3">
                  <c:v>3737</c:v>
                </c:pt>
                <c:pt idx="4">
                  <c:v>2751</c:v>
                </c:pt>
                <c:pt idx="5">
                  <c:v>2576</c:v>
                </c:pt>
                <c:pt idx="6">
                  <c:v>2424</c:v>
                </c:pt>
                <c:pt idx="7">
                  <c:v>2143</c:v>
                </c:pt>
                <c:pt idx="8">
                  <c:v>2423</c:v>
                </c:pt>
                <c:pt idx="9">
                  <c:v>3491</c:v>
                </c:pt>
                <c:pt idx="10">
                  <c:v>3725</c:v>
                </c:pt>
                <c:pt idx="11">
                  <c:v>4791</c:v>
                </c:pt>
                <c:pt idx="12">
                  <c:v>3247</c:v>
                </c:pt>
                <c:pt idx="13">
                  <c:v>3745</c:v>
                </c:pt>
                <c:pt idx="14">
                  <c:v>2505</c:v>
                </c:pt>
                <c:pt idx="15">
                  <c:v>3435</c:v>
                </c:pt>
                <c:pt idx="16">
                  <c:v>3154</c:v>
                </c:pt>
                <c:pt idx="17">
                  <c:v>2558</c:v>
                </c:pt>
                <c:pt idx="18">
                  <c:v>1863</c:v>
                </c:pt>
                <c:pt idx="19">
                  <c:v>2054</c:v>
                </c:pt>
                <c:pt idx="20">
                  <c:v>2432</c:v>
                </c:pt>
                <c:pt idx="21">
                  <c:v>3824</c:v>
                </c:pt>
                <c:pt idx="22">
                  <c:v>3183</c:v>
                </c:pt>
                <c:pt idx="23">
                  <c:v>4415</c:v>
                </c:pt>
                <c:pt idx="24">
                  <c:v>3186</c:v>
                </c:pt>
                <c:pt idx="25">
                  <c:v>3198</c:v>
                </c:pt>
                <c:pt idx="26">
                  <c:v>3749</c:v>
                </c:pt>
                <c:pt idx="27">
                  <c:v>3245</c:v>
                </c:pt>
                <c:pt idx="28">
                  <c:v>3857</c:v>
                </c:pt>
                <c:pt idx="29">
                  <c:v>1924</c:v>
                </c:pt>
                <c:pt idx="30">
                  <c:v>2015</c:v>
                </c:pt>
                <c:pt idx="31">
                  <c:v>2059</c:v>
                </c:pt>
                <c:pt idx="32">
                  <c:v>2454</c:v>
                </c:pt>
                <c:pt idx="33">
                  <c:v>3721</c:v>
                </c:pt>
                <c:pt idx="34">
                  <c:v>3626</c:v>
                </c:pt>
                <c:pt idx="35">
                  <c:v>3938</c:v>
                </c:pt>
                <c:pt idx="36">
                  <c:v>2875</c:v>
                </c:pt>
                <c:pt idx="37">
                  <c:v>4294</c:v>
                </c:pt>
                <c:pt idx="38">
                  <c:v>4352</c:v>
                </c:pt>
                <c:pt idx="39">
                  <c:v>2114</c:v>
                </c:pt>
                <c:pt idx="40">
                  <c:v>1727</c:v>
                </c:pt>
                <c:pt idx="41">
                  <c:v>2230</c:v>
                </c:pt>
                <c:pt idx="42">
                  <c:v>1820</c:v>
                </c:pt>
                <c:pt idx="43">
                  <c:v>2418</c:v>
                </c:pt>
                <c:pt idx="44">
                  <c:v>2702</c:v>
                </c:pt>
                <c:pt idx="45">
                  <c:v>3557</c:v>
                </c:pt>
                <c:pt idx="46">
                  <c:v>3727</c:v>
                </c:pt>
                <c:pt idx="47">
                  <c:v>4491</c:v>
                </c:pt>
                <c:pt idx="48">
                  <c:v>3958</c:v>
                </c:pt>
                <c:pt idx="49">
                  <c:v>3772</c:v>
                </c:pt>
                <c:pt idx="50">
                  <c:v>4002</c:v>
                </c:pt>
                <c:pt idx="51">
                  <c:v>2964</c:v>
                </c:pt>
                <c:pt idx="52">
                  <c:v>2252</c:v>
                </c:pt>
                <c:pt idx="53">
                  <c:v>2434</c:v>
                </c:pt>
                <c:pt idx="54">
                  <c:v>2062</c:v>
                </c:pt>
                <c:pt idx="55">
                  <c:v>1923</c:v>
                </c:pt>
                <c:pt idx="56">
                  <c:v>2731</c:v>
                </c:pt>
                <c:pt idx="57">
                  <c:v>3985</c:v>
                </c:pt>
                <c:pt idx="58">
                  <c:v>3917</c:v>
                </c:pt>
                <c:pt idx="59">
                  <c:v>3739</c:v>
                </c:pt>
                <c:pt idx="60">
                  <c:v>3215</c:v>
                </c:pt>
                <c:pt idx="61">
                  <c:v>3927</c:v>
                </c:pt>
                <c:pt idx="62">
                  <c:v>4336</c:v>
                </c:pt>
                <c:pt idx="63">
                  <c:v>2325</c:v>
                </c:pt>
                <c:pt idx="64">
                  <c:v>2979</c:v>
                </c:pt>
                <c:pt idx="65">
                  <c:v>2516</c:v>
                </c:pt>
                <c:pt idx="66">
                  <c:v>1686</c:v>
                </c:pt>
                <c:pt idx="67">
                  <c:v>2360</c:v>
                </c:pt>
                <c:pt idx="68">
                  <c:v>2126</c:v>
                </c:pt>
                <c:pt idx="69">
                  <c:v>3255</c:v>
                </c:pt>
                <c:pt idx="70">
                  <c:v>3676</c:v>
                </c:pt>
                <c:pt idx="71">
                  <c:v>4400</c:v>
                </c:pt>
                <c:pt idx="72">
                  <c:v>3540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2960"/>
        <c:axId val="208547448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発電量予測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Sheet1!$C$3:$C$75</c:f>
              <c:strCache>
                <c:ptCount val="73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17/4/1-30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  <c:pt idx="56">
                  <c:v>2/1-2/28</c:v>
                </c:pt>
                <c:pt idx="57">
                  <c:v>3/1-31</c:v>
                </c:pt>
                <c:pt idx="58">
                  <c:v>18/4/1-30</c:v>
                </c:pt>
                <c:pt idx="59">
                  <c:v>5/1-31</c:v>
                </c:pt>
                <c:pt idx="60">
                  <c:v>6/1-30</c:v>
                </c:pt>
                <c:pt idx="61">
                  <c:v>7/1-31</c:v>
                </c:pt>
                <c:pt idx="62">
                  <c:v>8/1-31</c:v>
                </c:pt>
                <c:pt idx="63">
                  <c:v>9/1-30</c:v>
                </c:pt>
                <c:pt idx="64">
                  <c:v>10/1-31</c:v>
                </c:pt>
                <c:pt idx="65">
                  <c:v>11/1-30</c:v>
                </c:pt>
                <c:pt idx="66">
                  <c:v>12/1-31</c:v>
                </c:pt>
                <c:pt idx="67">
                  <c:v>1/1-31</c:v>
                </c:pt>
                <c:pt idx="68">
                  <c:v>19/2/1-28</c:v>
                </c:pt>
                <c:pt idx="69">
                  <c:v>3/1-31</c:v>
                </c:pt>
                <c:pt idx="70">
                  <c:v>4/1-30</c:v>
                </c:pt>
                <c:pt idx="71">
                  <c:v>5/1-31</c:v>
                </c:pt>
                <c:pt idx="72">
                  <c:v>6/1-6/30</c:v>
                </c:pt>
              </c:strCache>
            </c:strRef>
          </c:cat>
          <c:val>
            <c:numRef>
              <c:f>Sheet1!$E$3:$E$75</c:f>
              <c:numCache>
                <c:formatCode>#,##0</c:formatCode>
                <c:ptCount val="73"/>
                <c:pt idx="0">
                  <c:v>4574</c:v>
                </c:pt>
                <c:pt idx="1">
                  <c:v>3095</c:v>
                </c:pt>
                <c:pt idx="2">
                  <c:v>3329</c:v>
                </c:pt>
                <c:pt idx="3">
                  <c:v>2574</c:v>
                </c:pt>
                <c:pt idx="4">
                  <c:v>2370</c:v>
                </c:pt>
                <c:pt idx="5">
                  <c:v>1771</c:v>
                </c:pt>
                <c:pt idx="6">
                  <c:v>1527</c:v>
                </c:pt>
                <c:pt idx="7">
                  <c:v>1624</c:v>
                </c:pt>
                <c:pt idx="8">
                  <c:v>1797</c:v>
                </c:pt>
                <c:pt idx="9">
                  <c:v>2618</c:v>
                </c:pt>
                <c:pt idx="10">
                  <c:v>2955</c:v>
                </c:pt>
                <c:pt idx="11">
                  <c:v>3371</c:v>
                </c:pt>
                <c:pt idx="12">
                  <c:v>2888</c:v>
                </c:pt>
                <c:pt idx="13">
                  <c:v>3095</c:v>
                </c:pt>
                <c:pt idx="14">
                  <c:v>3329</c:v>
                </c:pt>
                <c:pt idx="15">
                  <c:v>2574</c:v>
                </c:pt>
                <c:pt idx="16">
                  <c:v>2370</c:v>
                </c:pt>
                <c:pt idx="17">
                  <c:v>1771</c:v>
                </c:pt>
                <c:pt idx="18">
                  <c:v>1527</c:v>
                </c:pt>
                <c:pt idx="19">
                  <c:v>1624</c:v>
                </c:pt>
                <c:pt idx="20">
                  <c:v>1797</c:v>
                </c:pt>
                <c:pt idx="21">
                  <c:v>2618</c:v>
                </c:pt>
                <c:pt idx="22">
                  <c:v>2955</c:v>
                </c:pt>
                <c:pt idx="23">
                  <c:v>3371</c:v>
                </c:pt>
                <c:pt idx="24">
                  <c:v>2888</c:v>
                </c:pt>
                <c:pt idx="25">
                  <c:v>3095</c:v>
                </c:pt>
                <c:pt idx="26">
                  <c:v>3329</c:v>
                </c:pt>
                <c:pt idx="27">
                  <c:v>2574</c:v>
                </c:pt>
                <c:pt idx="28">
                  <c:v>2370</c:v>
                </c:pt>
                <c:pt idx="29">
                  <c:v>1771</c:v>
                </c:pt>
                <c:pt idx="30">
                  <c:v>1527</c:v>
                </c:pt>
                <c:pt idx="31">
                  <c:v>1624</c:v>
                </c:pt>
                <c:pt idx="32">
                  <c:v>1797</c:v>
                </c:pt>
                <c:pt idx="33">
                  <c:v>2618</c:v>
                </c:pt>
                <c:pt idx="34">
                  <c:v>2955</c:v>
                </c:pt>
                <c:pt idx="35">
                  <c:v>3371</c:v>
                </c:pt>
                <c:pt idx="36">
                  <c:v>2888</c:v>
                </c:pt>
                <c:pt idx="37">
                  <c:v>3095</c:v>
                </c:pt>
                <c:pt idx="38">
                  <c:v>3329</c:v>
                </c:pt>
                <c:pt idx="39">
                  <c:v>2574</c:v>
                </c:pt>
                <c:pt idx="40">
                  <c:v>2370</c:v>
                </c:pt>
                <c:pt idx="41">
                  <c:v>1771</c:v>
                </c:pt>
                <c:pt idx="42">
                  <c:v>1527</c:v>
                </c:pt>
                <c:pt idx="43">
                  <c:v>1624</c:v>
                </c:pt>
                <c:pt idx="44">
                  <c:v>1797</c:v>
                </c:pt>
                <c:pt idx="45">
                  <c:v>2618</c:v>
                </c:pt>
                <c:pt idx="46">
                  <c:v>2955</c:v>
                </c:pt>
                <c:pt idx="47">
                  <c:v>3371</c:v>
                </c:pt>
                <c:pt idx="48">
                  <c:v>2888</c:v>
                </c:pt>
                <c:pt idx="49">
                  <c:v>3095</c:v>
                </c:pt>
                <c:pt idx="50">
                  <c:v>3329</c:v>
                </c:pt>
                <c:pt idx="51">
                  <c:v>2574</c:v>
                </c:pt>
                <c:pt idx="52">
                  <c:v>2370</c:v>
                </c:pt>
                <c:pt idx="53">
                  <c:v>1771</c:v>
                </c:pt>
                <c:pt idx="54">
                  <c:v>1527</c:v>
                </c:pt>
                <c:pt idx="55">
                  <c:v>1624</c:v>
                </c:pt>
                <c:pt idx="56">
                  <c:v>1797</c:v>
                </c:pt>
                <c:pt idx="57">
                  <c:v>2618</c:v>
                </c:pt>
                <c:pt idx="58">
                  <c:v>2955</c:v>
                </c:pt>
                <c:pt idx="59">
                  <c:v>3371</c:v>
                </c:pt>
                <c:pt idx="60">
                  <c:v>2888</c:v>
                </c:pt>
                <c:pt idx="61">
                  <c:v>3095</c:v>
                </c:pt>
                <c:pt idx="62">
                  <c:v>3329</c:v>
                </c:pt>
                <c:pt idx="63">
                  <c:v>2574</c:v>
                </c:pt>
                <c:pt idx="64">
                  <c:v>2370</c:v>
                </c:pt>
                <c:pt idx="65">
                  <c:v>1771</c:v>
                </c:pt>
                <c:pt idx="66">
                  <c:v>1527</c:v>
                </c:pt>
                <c:pt idx="67">
                  <c:v>1624</c:v>
                </c:pt>
                <c:pt idx="68">
                  <c:v>1797</c:v>
                </c:pt>
                <c:pt idx="69">
                  <c:v>2618</c:v>
                </c:pt>
                <c:pt idx="70">
                  <c:v>2955</c:v>
                </c:pt>
                <c:pt idx="71">
                  <c:v>3371</c:v>
                </c:pt>
                <c:pt idx="72">
                  <c:v>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2960"/>
        <c:axId val="208547448"/>
      </c:lineChart>
      <c:catAx>
        <c:axId val="20854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47448"/>
        <c:crosses val="autoZero"/>
        <c:auto val="1"/>
        <c:lblAlgn val="ctr"/>
        <c:lblOffset val="100"/>
        <c:noMultiLvlLbl val="0"/>
      </c:catAx>
      <c:valAx>
        <c:axId val="208547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827843434271262E-2"/>
              <c:y val="5.342370178411243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0854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6755606084004"/>
          <c:y val="0.10131796025496813"/>
          <c:w val="0.1984271022383545"/>
          <c:h val="0.172238782652168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76</xdr:row>
      <xdr:rowOff>159281</xdr:rowOff>
    </xdr:from>
    <xdr:to>
      <xdr:col>12</xdr:col>
      <xdr:colOff>508000</xdr:colOff>
      <xdr:row>97</xdr:row>
      <xdr:rowOff>30693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B70" zoomScale="130" zoomScaleNormal="130" workbookViewId="0">
      <selection activeCell="J75" sqref="J75:L75"/>
    </sheetView>
  </sheetViews>
  <sheetFormatPr defaultRowHeight="13.5"/>
  <cols>
    <col min="1" max="1" width="12.625" customWidth="1"/>
    <col min="2" max="2" width="10.75" customWidth="1"/>
    <col min="3" max="3" width="15.375" customWidth="1"/>
    <col min="4" max="7" width="11" customWidth="1"/>
    <col min="8" max="8" width="12.25" customWidth="1"/>
    <col min="9" max="9" width="2.25" customWidth="1"/>
    <col min="12" max="12" width="12" bestFit="1" customWidth="1"/>
  </cols>
  <sheetData>
    <row r="1" spans="1:12" ht="21" customHeight="1" thickBot="1">
      <c r="A1" t="s">
        <v>35</v>
      </c>
      <c r="B1" s="3"/>
      <c r="C1" s="4"/>
      <c r="D1" s="4"/>
      <c r="E1" s="2"/>
      <c r="F1" s="2"/>
      <c r="G1" s="2"/>
      <c r="H1" s="2"/>
      <c r="I1" s="2"/>
      <c r="J1" s="5" t="s">
        <v>25</v>
      </c>
      <c r="K1" s="2"/>
      <c r="L1" s="2"/>
    </row>
    <row r="2" spans="1:12" ht="17.25" customHeight="1" thickBot="1">
      <c r="A2" s="21" t="s">
        <v>27</v>
      </c>
      <c r="B2" s="22" t="s">
        <v>32</v>
      </c>
      <c r="C2" s="9" t="s">
        <v>0</v>
      </c>
      <c r="D2" s="6" t="s">
        <v>21</v>
      </c>
      <c r="E2" s="7" t="s">
        <v>22</v>
      </c>
      <c r="F2" s="8" t="s">
        <v>29</v>
      </c>
      <c r="G2" s="8" t="s">
        <v>23</v>
      </c>
      <c r="H2" s="9" t="s">
        <v>24</v>
      </c>
      <c r="I2" s="10"/>
      <c r="J2" s="46" t="s">
        <v>1</v>
      </c>
      <c r="K2" s="47" t="s">
        <v>2</v>
      </c>
      <c r="L2" s="26" t="s">
        <v>26</v>
      </c>
    </row>
    <row r="3" spans="1:12" ht="21" customHeight="1">
      <c r="A3" s="20"/>
      <c r="B3" s="11" t="s">
        <v>3</v>
      </c>
      <c r="C3" s="37" t="s">
        <v>150</v>
      </c>
      <c r="D3" s="27">
        <v>49</v>
      </c>
      <c r="E3" s="38">
        <v>4574</v>
      </c>
      <c r="F3" s="38">
        <v>5803</v>
      </c>
      <c r="G3" s="39">
        <v>1.23</v>
      </c>
      <c r="H3" s="29">
        <v>0.16300000000000001</v>
      </c>
      <c r="I3" s="12"/>
      <c r="J3" s="27">
        <v>19</v>
      </c>
      <c r="K3" s="28">
        <v>16.899999999999999</v>
      </c>
      <c r="L3" s="29">
        <v>1.1240000000000001</v>
      </c>
    </row>
    <row r="4" spans="1:12" ht="21" customHeight="1">
      <c r="A4" s="17"/>
      <c r="B4" s="13" t="s">
        <v>4</v>
      </c>
      <c r="C4" s="40" t="s">
        <v>14</v>
      </c>
      <c r="D4" s="30">
        <v>29</v>
      </c>
      <c r="E4" s="41">
        <v>3095</v>
      </c>
      <c r="F4" s="41">
        <v>4242</v>
      </c>
      <c r="G4" s="42">
        <v>1.36</v>
      </c>
      <c r="H4" s="32">
        <v>0.20200000000000001</v>
      </c>
      <c r="I4" s="12"/>
      <c r="J4" s="30">
        <v>19.100000000000001</v>
      </c>
      <c r="K4" s="31">
        <v>17.2</v>
      </c>
      <c r="L4" s="32">
        <v>1.1100000000000001</v>
      </c>
    </row>
    <row r="5" spans="1:12" ht="21" customHeight="1">
      <c r="A5" s="17"/>
      <c r="B5" s="13" t="s">
        <v>5</v>
      </c>
      <c r="C5" s="40" t="s">
        <v>15</v>
      </c>
      <c r="D5" s="30">
        <v>31</v>
      </c>
      <c r="E5" s="41">
        <v>3329</v>
      </c>
      <c r="F5" s="41">
        <v>4208</v>
      </c>
      <c r="G5" s="42">
        <v>1.3</v>
      </c>
      <c r="H5" s="32">
        <v>0.187</v>
      </c>
      <c r="I5" s="12"/>
      <c r="J5" s="30">
        <v>19.100000000000001</v>
      </c>
      <c r="K5" s="31">
        <v>19.3</v>
      </c>
      <c r="L5" s="32">
        <v>0.99</v>
      </c>
    </row>
    <row r="6" spans="1:12" ht="21" customHeight="1">
      <c r="A6" s="17"/>
      <c r="B6" s="13" t="s">
        <v>6</v>
      </c>
      <c r="C6" s="40" t="s">
        <v>16</v>
      </c>
      <c r="D6" s="30">
        <v>30</v>
      </c>
      <c r="E6" s="41">
        <v>2574</v>
      </c>
      <c r="F6" s="41">
        <v>3737</v>
      </c>
      <c r="G6" s="42">
        <v>1.39</v>
      </c>
      <c r="H6" s="32">
        <v>0.17199999999999999</v>
      </c>
      <c r="I6" s="12"/>
      <c r="J6" s="30">
        <v>15.8</v>
      </c>
      <c r="K6" s="31">
        <v>16.2</v>
      </c>
      <c r="L6" s="32">
        <v>0.97499999999999998</v>
      </c>
    </row>
    <row r="7" spans="1:12" ht="21" customHeight="1">
      <c r="A7" s="17"/>
      <c r="B7" s="13" t="s">
        <v>7</v>
      </c>
      <c r="C7" s="40" t="s">
        <v>17</v>
      </c>
      <c r="D7" s="30">
        <v>31</v>
      </c>
      <c r="E7" s="41">
        <v>2370</v>
      </c>
      <c r="F7" s="41">
        <v>2751</v>
      </c>
      <c r="G7" s="42">
        <v>1.2</v>
      </c>
      <c r="H7" s="32">
        <v>0.122</v>
      </c>
      <c r="I7" s="12"/>
      <c r="J7" s="30">
        <v>11.2</v>
      </c>
      <c r="K7" s="31">
        <v>13.6</v>
      </c>
      <c r="L7" s="32">
        <v>0.82399999999999995</v>
      </c>
    </row>
    <row r="8" spans="1:12" ht="21" customHeight="1">
      <c r="A8" s="17"/>
      <c r="B8" s="13" t="s">
        <v>8</v>
      </c>
      <c r="C8" s="40" t="s">
        <v>18</v>
      </c>
      <c r="D8" s="30">
        <v>30</v>
      </c>
      <c r="E8" s="41">
        <v>1771</v>
      </c>
      <c r="F8" s="41">
        <v>2576</v>
      </c>
      <c r="G8" s="42">
        <v>1.41</v>
      </c>
      <c r="H8" s="32">
        <v>0.11799999999999999</v>
      </c>
      <c r="I8" s="12"/>
      <c r="J8" s="30">
        <v>9.4</v>
      </c>
      <c r="K8" s="31">
        <v>9</v>
      </c>
      <c r="L8" s="32">
        <v>1.044</v>
      </c>
    </row>
    <row r="9" spans="1:12" ht="21" customHeight="1">
      <c r="A9" s="17"/>
      <c r="B9" s="13" t="s">
        <v>9</v>
      </c>
      <c r="C9" s="40" t="s">
        <v>149</v>
      </c>
      <c r="D9" s="30">
        <v>31</v>
      </c>
      <c r="E9" s="41">
        <v>1527</v>
      </c>
      <c r="F9" s="41">
        <v>2424</v>
      </c>
      <c r="G9" s="42">
        <v>1.39</v>
      </c>
      <c r="H9" s="32">
        <v>0.108</v>
      </c>
      <c r="I9" s="12"/>
      <c r="J9" s="30">
        <v>7.8</v>
      </c>
      <c r="K9" s="31">
        <v>7.3</v>
      </c>
      <c r="L9" s="32">
        <v>1.0680000000000001</v>
      </c>
    </row>
    <row r="10" spans="1:12" ht="21" customHeight="1">
      <c r="A10" s="17"/>
      <c r="B10" s="13" t="s">
        <v>10</v>
      </c>
      <c r="C10" s="40" t="s">
        <v>19</v>
      </c>
      <c r="D10" s="30">
        <v>31</v>
      </c>
      <c r="E10" s="41">
        <v>1624</v>
      </c>
      <c r="F10" s="41">
        <v>2143</v>
      </c>
      <c r="G10" s="42">
        <v>1.53</v>
      </c>
      <c r="H10" s="32">
        <v>9.5000000000000001E-2</v>
      </c>
      <c r="I10" s="12"/>
      <c r="J10" s="30">
        <v>9.3000000000000007</v>
      </c>
      <c r="K10" s="31">
        <v>9.6999999999999993</v>
      </c>
      <c r="L10" s="32">
        <v>0.95899999999999996</v>
      </c>
    </row>
    <row r="11" spans="1:12" ht="21" customHeight="1">
      <c r="A11" s="17"/>
      <c r="B11" s="13" t="s">
        <v>11</v>
      </c>
      <c r="C11" s="40" t="s">
        <v>148</v>
      </c>
      <c r="D11" s="30">
        <v>28</v>
      </c>
      <c r="E11" s="41">
        <v>1797</v>
      </c>
      <c r="F11" s="41">
        <v>2423</v>
      </c>
      <c r="G11" s="42">
        <v>1.19</v>
      </c>
      <c r="H11" s="32">
        <v>0.11899999999999999</v>
      </c>
      <c r="I11" s="12"/>
      <c r="J11" s="33">
        <v>10</v>
      </c>
      <c r="K11" s="34">
        <v>11.9</v>
      </c>
      <c r="L11" s="35">
        <v>0.84</v>
      </c>
    </row>
    <row r="12" spans="1:12" ht="21" customHeight="1">
      <c r="A12" s="17"/>
      <c r="B12" s="13" t="s">
        <v>12</v>
      </c>
      <c r="C12" s="40" t="s">
        <v>20</v>
      </c>
      <c r="D12" s="30">
        <v>31</v>
      </c>
      <c r="E12" s="41">
        <v>2618</v>
      </c>
      <c r="F12" s="41">
        <v>3491</v>
      </c>
      <c r="G12" s="42">
        <f t="shared" ref="G12:G13" si="0">F12/E12</f>
        <v>1.3334606569900687</v>
      </c>
      <c r="H12" s="32">
        <v>0.155</v>
      </c>
      <c r="I12" s="15"/>
      <c r="J12" s="30">
        <v>14.7</v>
      </c>
      <c r="K12" s="31">
        <v>15.1</v>
      </c>
      <c r="L12" s="32">
        <v>0.97399999999999998</v>
      </c>
    </row>
    <row r="13" spans="1:12" ht="21" customHeight="1">
      <c r="A13" s="23" t="s">
        <v>34</v>
      </c>
      <c r="B13" s="16" t="s">
        <v>33</v>
      </c>
      <c r="C13" s="40" t="s">
        <v>28</v>
      </c>
      <c r="D13" s="30">
        <v>30</v>
      </c>
      <c r="E13" s="41">
        <v>2955</v>
      </c>
      <c r="F13" s="41">
        <v>3725</v>
      </c>
      <c r="G13" s="42">
        <f t="shared" si="0"/>
        <v>1.260575296108291</v>
      </c>
      <c r="H13" s="32">
        <v>0.17100000000000001</v>
      </c>
      <c r="I13" s="12"/>
      <c r="J13" s="30">
        <v>17.100000000000001</v>
      </c>
      <c r="K13" s="31">
        <v>18</v>
      </c>
      <c r="L13" s="32">
        <f>J13/K13</f>
        <v>0.95000000000000007</v>
      </c>
    </row>
    <row r="14" spans="1:12" ht="21" customHeight="1">
      <c r="A14" s="18"/>
      <c r="B14" s="25" t="s">
        <v>31</v>
      </c>
      <c r="C14" s="40" t="s">
        <v>30</v>
      </c>
      <c r="D14" s="30">
        <v>31</v>
      </c>
      <c r="E14" s="41">
        <v>3371</v>
      </c>
      <c r="F14" s="41">
        <v>4791</v>
      </c>
      <c r="G14" s="42">
        <f>F14/E14</f>
        <v>1.4212399881340849</v>
      </c>
      <c r="H14" s="43">
        <f>IF($F14="","",$F14/($D14*24*30.24))</f>
        <v>0.21294696193889745</v>
      </c>
      <c r="I14" s="12"/>
      <c r="J14" s="30">
        <v>21.6</v>
      </c>
      <c r="K14" s="31">
        <v>21.4</v>
      </c>
      <c r="L14" s="32">
        <f>J14/K14</f>
        <v>1.0093457943925235</v>
      </c>
    </row>
    <row r="15" spans="1:12" ht="21" customHeight="1">
      <c r="A15" s="24"/>
      <c r="B15" s="48" t="s">
        <v>36</v>
      </c>
      <c r="C15" s="49" t="s">
        <v>37</v>
      </c>
      <c r="D15" s="33">
        <v>30</v>
      </c>
      <c r="E15" s="50">
        <v>2888</v>
      </c>
      <c r="F15" s="50">
        <v>3247</v>
      </c>
      <c r="G15" s="51">
        <f>F15/E15</f>
        <v>1.1243074792243768</v>
      </c>
      <c r="H15" s="43">
        <f t="shared" ref="H15:H76" si="1">IF($F15="","",$F15/($D15*24*30.24))</f>
        <v>0.14913102586713697</v>
      </c>
      <c r="I15" s="12"/>
      <c r="J15" s="33">
        <v>16.5</v>
      </c>
      <c r="K15" s="34">
        <v>16.600000000000001</v>
      </c>
      <c r="L15" s="35">
        <f>J15/K15</f>
        <v>0.99397590361445776</v>
      </c>
    </row>
    <row r="16" spans="1:12" ht="21" customHeight="1">
      <c r="A16" s="24"/>
      <c r="B16" s="25" t="s">
        <v>4</v>
      </c>
      <c r="C16" s="49" t="s">
        <v>38</v>
      </c>
      <c r="D16" s="33">
        <v>31</v>
      </c>
      <c r="E16" s="50">
        <v>3095</v>
      </c>
      <c r="F16" s="50">
        <v>3745</v>
      </c>
      <c r="G16" s="51">
        <f t="shared" ref="G16:G24" si="2">F16/E16</f>
        <v>1.2100161550888531</v>
      </c>
      <c r="H16" s="43">
        <f t="shared" si="1"/>
        <v>0.16645509757068899</v>
      </c>
      <c r="I16" s="12"/>
      <c r="J16" s="33">
        <v>17.399999999999999</v>
      </c>
      <c r="K16" s="34">
        <v>19.100000000000001</v>
      </c>
      <c r="L16" s="35">
        <f t="shared" ref="L16:L24" si="3">J16/K16</f>
        <v>0.91099476439790561</v>
      </c>
    </row>
    <row r="17" spans="1:15" ht="21" customHeight="1">
      <c r="A17" s="24"/>
      <c r="B17" s="48" t="s">
        <v>5</v>
      </c>
      <c r="C17" s="49" t="s">
        <v>39</v>
      </c>
      <c r="D17" s="33">
        <v>31</v>
      </c>
      <c r="E17" s="50">
        <v>3329</v>
      </c>
      <c r="F17" s="50">
        <v>2505</v>
      </c>
      <c r="G17" s="51">
        <f t="shared" si="2"/>
        <v>0.75247822168819467</v>
      </c>
      <c r="H17" s="43">
        <f t="shared" si="1"/>
        <v>0.1113404591227172</v>
      </c>
      <c r="I17" s="12"/>
      <c r="J17" s="33">
        <v>12.1</v>
      </c>
      <c r="K17" s="34">
        <v>19.100000000000001</v>
      </c>
      <c r="L17" s="35">
        <f t="shared" si="3"/>
        <v>0.63350785340314131</v>
      </c>
    </row>
    <row r="18" spans="1:15" ht="21" customHeight="1">
      <c r="A18" s="24"/>
      <c r="B18" s="25" t="s">
        <v>6</v>
      </c>
      <c r="C18" s="49" t="s">
        <v>40</v>
      </c>
      <c r="D18" s="33">
        <v>30</v>
      </c>
      <c r="E18" s="50">
        <v>2574</v>
      </c>
      <c r="F18" s="50">
        <v>3435</v>
      </c>
      <c r="G18" s="51">
        <f t="shared" si="2"/>
        <v>1.3344988344988344</v>
      </c>
      <c r="H18" s="43">
        <f t="shared" si="1"/>
        <v>0.15776565255731922</v>
      </c>
      <c r="I18" s="12"/>
      <c r="J18" s="33">
        <v>14.9</v>
      </c>
      <c r="K18" s="34">
        <v>15.8</v>
      </c>
      <c r="L18" s="35">
        <f t="shared" si="3"/>
        <v>0.94303797468354433</v>
      </c>
    </row>
    <row r="19" spans="1:15" ht="21" customHeight="1">
      <c r="A19" s="24"/>
      <c r="B19" s="48" t="s">
        <v>7</v>
      </c>
      <c r="C19" s="49" t="s">
        <v>41</v>
      </c>
      <c r="D19" s="33">
        <v>31</v>
      </c>
      <c r="E19" s="50">
        <v>2370</v>
      </c>
      <c r="F19" s="50">
        <v>3154</v>
      </c>
      <c r="G19" s="51">
        <f t="shared" si="2"/>
        <v>1.330801687763713</v>
      </c>
      <c r="H19" s="43">
        <f t="shared" si="1"/>
        <v>0.1401867497297605</v>
      </c>
      <c r="I19" s="12"/>
      <c r="J19" s="33">
        <v>12.5</v>
      </c>
      <c r="K19" s="34">
        <v>11.2</v>
      </c>
      <c r="L19" s="35">
        <f t="shared" si="3"/>
        <v>1.1160714285714286</v>
      </c>
    </row>
    <row r="20" spans="1:15" ht="21" customHeight="1">
      <c r="A20" s="24"/>
      <c r="B20" s="25" t="s">
        <v>8</v>
      </c>
      <c r="C20" s="40" t="s">
        <v>42</v>
      </c>
      <c r="D20" s="33">
        <v>30</v>
      </c>
      <c r="E20" s="50">
        <v>1771</v>
      </c>
      <c r="F20" s="50">
        <v>2558</v>
      </c>
      <c r="G20" s="51">
        <f t="shared" si="2"/>
        <v>1.4443817052512704</v>
      </c>
      <c r="H20" s="52">
        <f t="shared" si="1"/>
        <v>0.11748603762492651</v>
      </c>
      <c r="I20" s="12"/>
      <c r="J20" s="33">
        <v>9.4</v>
      </c>
      <c r="K20" s="34">
        <v>9.6</v>
      </c>
      <c r="L20" s="35">
        <f t="shared" si="3"/>
        <v>0.97916666666666674</v>
      </c>
    </row>
    <row r="21" spans="1:15" ht="21" customHeight="1">
      <c r="A21" s="24"/>
      <c r="B21" s="48" t="s">
        <v>9</v>
      </c>
      <c r="C21" s="40" t="s">
        <v>147</v>
      </c>
      <c r="D21" s="56">
        <v>31</v>
      </c>
      <c r="E21" s="57">
        <v>1527</v>
      </c>
      <c r="F21" s="57">
        <v>1863</v>
      </c>
      <c r="G21" s="58">
        <f t="shared" si="2"/>
        <v>1.2200392927308448</v>
      </c>
      <c r="H21" s="59">
        <f t="shared" si="1"/>
        <v>8.2805299539170513E-2</v>
      </c>
      <c r="I21" s="12"/>
      <c r="J21" s="56">
        <v>7.7</v>
      </c>
      <c r="K21" s="60">
        <v>7.8</v>
      </c>
      <c r="L21" s="61">
        <f t="shared" si="3"/>
        <v>0.98717948717948723</v>
      </c>
    </row>
    <row r="22" spans="1:15" ht="21" customHeight="1">
      <c r="A22" s="24"/>
      <c r="B22" s="25" t="s">
        <v>10</v>
      </c>
      <c r="C22" s="40" t="s">
        <v>43</v>
      </c>
      <c r="D22" s="56">
        <v>31</v>
      </c>
      <c r="E22" s="57">
        <v>1624</v>
      </c>
      <c r="F22" s="57">
        <v>2054</v>
      </c>
      <c r="G22" s="58">
        <f t="shared" si="2"/>
        <v>1.2647783251231528</v>
      </c>
      <c r="H22" s="59">
        <f t="shared" si="1"/>
        <v>9.1294731751721009E-2</v>
      </c>
      <c r="I22" s="12"/>
      <c r="J22" s="56">
        <v>8.1999999999999993</v>
      </c>
      <c r="K22" s="60">
        <v>9.3000000000000007</v>
      </c>
      <c r="L22" s="61">
        <f t="shared" si="3"/>
        <v>0.88172043010752676</v>
      </c>
    </row>
    <row r="23" spans="1:15" ht="21" customHeight="1">
      <c r="A23" s="24"/>
      <c r="B23" s="48" t="s">
        <v>11</v>
      </c>
      <c r="C23" s="40" t="s">
        <v>146</v>
      </c>
      <c r="D23" s="56">
        <v>28</v>
      </c>
      <c r="E23" s="57">
        <v>1797</v>
      </c>
      <c r="F23" s="57">
        <v>2432</v>
      </c>
      <c r="G23" s="58">
        <f t="shared" si="2"/>
        <v>1.3533667223149695</v>
      </c>
      <c r="H23" s="59">
        <f t="shared" si="1"/>
        <v>0.11967750062988158</v>
      </c>
      <c r="I23" s="12"/>
      <c r="J23" s="56">
        <v>10.7</v>
      </c>
      <c r="K23" s="60">
        <v>10</v>
      </c>
      <c r="L23" s="61">
        <f t="shared" si="3"/>
        <v>1.0699999999999998</v>
      </c>
    </row>
    <row r="24" spans="1:15" ht="21" customHeight="1">
      <c r="A24" s="24"/>
      <c r="B24" s="25" t="s">
        <v>12</v>
      </c>
      <c r="C24" s="49" t="s">
        <v>44</v>
      </c>
      <c r="D24" s="56">
        <v>31</v>
      </c>
      <c r="E24" s="57">
        <v>2618</v>
      </c>
      <c r="F24" s="57">
        <v>3824</v>
      </c>
      <c r="G24" s="58">
        <f t="shared" si="2"/>
        <v>1.4606569900687547</v>
      </c>
      <c r="H24" s="59">
        <f t="shared" si="1"/>
        <v>0.16996643340729364</v>
      </c>
      <c r="I24" s="12"/>
      <c r="J24" s="56">
        <v>15.2</v>
      </c>
      <c r="K24" s="60">
        <v>14.7</v>
      </c>
      <c r="L24" s="61">
        <f t="shared" si="3"/>
        <v>1.0340136054421769</v>
      </c>
    </row>
    <row r="25" spans="1:15" ht="21" customHeight="1">
      <c r="A25" s="23" t="s">
        <v>58</v>
      </c>
      <c r="B25" s="25" t="s">
        <v>45</v>
      </c>
      <c r="C25" s="49" t="s">
        <v>46</v>
      </c>
      <c r="D25" s="33">
        <v>30</v>
      </c>
      <c r="E25" s="50">
        <v>2955</v>
      </c>
      <c r="F25" s="50">
        <v>3183</v>
      </c>
      <c r="G25" s="51">
        <f>F25/E25</f>
        <v>1.0771573604060913</v>
      </c>
      <c r="H25" s="52">
        <f t="shared" si="1"/>
        <v>0.14619157848324515</v>
      </c>
      <c r="I25" s="12"/>
      <c r="J25" s="56">
        <v>14.9</v>
      </c>
      <c r="K25" s="60">
        <v>17.100000000000001</v>
      </c>
      <c r="L25" s="61">
        <v>0.87134502923976598</v>
      </c>
    </row>
    <row r="26" spans="1:15" ht="21" customHeight="1">
      <c r="A26" s="24"/>
      <c r="B26" s="25" t="s">
        <v>47</v>
      </c>
      <c r="C26" s="40" t="s">
        <v>48</v>
      </c>
      <c r="D26" s="30">
        <v>31</v>
      </c>
      <c r="E26" s="63">
        <v>3371</v>
      </c>
      <c r="F26" s="63">
        <v>4415</v>
      </c>
      <c r="G26" s="42">
        <f>F26/E26</f>
        <v>1.3097003856422427</v>
      </c>
      <c r="H26" s="43">
        <f t="shared" si="1"/>
        <v>0.19623478124822213</v>
      </c>
      <c r="I26" s="12"/>
      <c r="J26" s="56">
        <v>20.2</v>
      </c>
      <c r="K26" s="60">
        <v>21.6</v>
      </c>
      <c r="L26" s="61">
        <v>0.93518518518518512</v>
      </c>
      <c r="O26">
        <v>1.3097003856422427</v>
      </c>
    </row>
    <row r="27" spans="1:15" ht="21" customHeight="1">
      <c r="A27" s="24"/>
      <c r="B27" s="25" t="s">
        <v>49</v>
      </c>
      <c r="C27" s="40" t="s">
        <v>50</v>
      </c>
      <c r="D27" s="30">
        <v>30</v>
      </c>
      <c r="E27" s="63">
        <v>2888</v>
      </c>
      <c r="F27" s="63">
        <v>3186</v>
      </c>
      <c r="G27" s="42">
        <f>F27/E27</f>
        <v>1.1031855955678671</v>
      </c>
      <c r="H27" s="43">
        <f t="shared" si="1"/>
        <v>0.14632936507936509</v>
      </c>
      <c r="I27" s="12"/>
      <c r="J27" s="56">
        <v>16.100000000000001</v>
      </c>
      <c r="K27" s="60">
        <v>16.5</v>
      </c>
      <c r="L27" s="61">
        <v>0.97575757575757582</v>
      </c>
    </row>
    <row r="28" spans="1:15" ht="21" customHeight="1">
      <c r="A28" s="24"/>
      <c r="B28" s="25" t="s">
        <v>4</v>
      </c>
      <c r="C28" s="40" t="s">
        <v>52</v>
      </c>
      <c r="D28" s="30">
        <v>31</v>
      </c>
      <c r="E28" s="63">
        <v>3095</v>
      </c>
      <c r="F28" s="63">
        <v>3198</v>
      </c>
      <c r="G28" s="42">
        <f t="shared" ref="G28:G29" si="4">F28/E28</f>
        <v>1.0332794830371568</v>
      </c>
      <c r="H28" s="43">
        <f t="shared" si="1"/>
        <v>0.14214243044888208</v>
      </c>
      <c r="I28" s="12"/>
      <c r="J28" s="56">
        <v>12.1</v>
      </c>
      <c r="K28" s="60">
        <v>17.399999999999999</v>
      </c>
      <c r="L28" s="61">
        <v>0.6954022988505747</v>
      </c>
      <c r="O28">
        <v>1.0332794830371568</v>
      </c>
    </row>
    <row r="29" spans="1:15" ht="21" customHeight="1">
      <c r="A29" s="24"/>
      <c r="B29" s="25" t="s">
        <v>5</v>
      </c>
      <c r="C29" s="40" t="s">
        <v>53</v>
      </c>
      <c r="D29" s="30">
        <v>31</v>
      </c>
      <c r="E29" s="63">
        <v>3329</v>
      </c>
      <c r="F29" s="63">
        <v>3749</v>
      </c>
      <c r="G29" s="42">
        <f t="shared" si="4"/>
        <v>1.1261640132171824</v>
      </c>
      <c r="H29" s="43">
        <f t="shared" si="1"/>
        <v>0.16663288672697277</v>
      </c>
      <c r="I29" s="12"/>
      <c r="J29" s="56">
        <v>17.100000000000001</v>
      </c>
      <c r="K29" s="60">
        <v>15.5</v>
      </c>
      <c r="L29" s="61">
        <v>1.1032258064516129</v>
      </c>
    </row>
    <row r="30" spans="1:15" ht="21" customHeight="1">
      <c r="A30" s="24"/>
      <c r="B30" s="25" t="s">
        <v>6</v>
      </c>
      <c r="C30" s="65" t="s">
        <v>51</v>
      </c>
      <c r="D30" s="30">
        <v>30</v>
      </c>
      <c r="E30" s="41">
        <v>2574</v>
      </c>
      <c r="F30" s="41">
        <v>3245</v>
      </c>
      <c r="G30" s="42">
        <f t="shared" ref="G30" si="5">F30/E30</f>
        <v>1.2606837606837606</v>
      </c>
      <c r="H30" s="43">
        <f t="shared" si="1"/>
        <v>0.14903916813639037</v>
      </c>
      <c r="I30" s="12"/>
      <c r="J30" s="56">
        <v>14.9</v>
      </c>
      <c r="K30" s="60">
        <v>14.9</v>
      </c>
      <c r="L30" s="61">
        <v>1</v>
      </c>
    </row>
    <row r="31" spans="1:15" ht="21" customHeight="1">
      <c r="A31" s="24"/>
      <c r="B31" s="25" t="s">
        <v>54</v>
      </c>
      <c r="C31" s="65" t="s">
        <v>55</v>
      </c>
      <c r="D31" s="30">
        <v>31</v>
      </c>
      <c r="E31" s="41">
        <v>2370</v>
      </c>
      <c r="F31" s="41">
        <v>3857</v>
      </c>
      <c r="G31" s="42">
        <f t="shared" ref="G31" si="6">F31/E31</f>
        <v>1.6274261603375528</v>
      </c>
      <c r="H31" s="43">
        <f t="shared" si="1"/>
        <v>0.17143319394663484</v>
      </c>
      <c r="I31" s="12"/>
      <c r="J31" s="56">
        <v>14.9</v>
      </c>
      <c r="K31" s="60">
        <v>12.5</v>
      </c>
      <c r="L31" s="61">
        <v>1.1919999999999999</v>
      </c>
    </row>
    <row r="32" spans="1:15" ht="21" customHeight="1">
      <c r="A32" s="24"/>
      <c r="B32" s="25" t="s">
        <v>56</v>
      </c>
      <c r="C32" s="65" t="s">
        <v>57</v>
      </c>
      <c r="D32" s="30">
        <v>30</v>
      </c>
      <c r="E32" s="41">
        <v>1771</v>
      </c>
      <c r="F32" s="41">
        <v>1924</v>
      </c>
      <c r="G32" s="42">
        <f t="shared" ref="G32" si="7">F32/E32</f>
        <v>1.0863918690005647</v>
      </c>
      <c r="H32" s="43">
        <f t="shared" si="1"/>
        <v>8.8367136978248093E-2</v>
      </c>
      <c r="I32" s="12"/>
      <c r="J32" s="66">
        <v>8</v>
      </c>
      <c r="K32" s="60">
        <v>9.6</v>
      </c>
      <c r="L32" s="61">
        <v>0.83333333333333337</v>
      </c>
    </row>
    <row r="33" spans="1:15" ht="21" customHeight="1">
      <c r="A33" s="24"/>
      <c r="B33" s="25" t="s">
        <v>9</v>
      </c>
      <c r="C33" s="65" t="s">
        <v>145</v>
      </c>
      <c r="D33" s="30">
        <v>31</v>
      </c>
      <c r="E33" s="41">
        <v>1527</v>
      </c>
      <c r="F33" s="41">
        <v>2015</v>
      </c>
      <c r="G33" s="42">
        <f t="shared" ref="G33" si="8">F33/E33</f>
        <v>1.3195808775376556</v>
      </c>
      <c r="H33" s="43">
        <f t="shared" si="1"/>
        <v>8.9561287477954152E-2</v>
      </c>
      <c r="I33" s="12"/>
      <c r="J33" s="66">
        <v>8</v>
      </c>
      <c r="K33" s="60">
        <v>7.7</v>
      </c>
      <c r="L33" s="61">
        <v>1.0389610389610389</v>
      </c>
    </row>
    <row r="34" spans="1:15" ht="21" customHeight="1">
      <c r="A34" s="24"/>
      <c r="B34" s="25" t="s">
        <v>59</v>
      </c>
      <c r="C34" s="65" t="s">
        <v>60</v>
      </c>
      <c r="D34" s="30">
        <v>31</v>
      </c>
      <c r="E34" s="41">
        <v>1624</v>
      </c>
      <c r="F34" s="41">
        <v>2059</v>
      </c>
      <c r="G34" s="42">
        <f t="shared" ref="G34:G36" si="9">F34/E34</f>
        <v>1.2678571428571428</v>
      </c>
      <c r="H34" s="43">
        <f t="shared" si="1"/>
        <v>9.1516968197075735E-2</v>
      </c>
      <c r="I34" s="12"/>
      <c r="J34" s="66">
        <v>8.1999999999999993</v>
      </c>
      <c r="K34" s="60">
        <v>8.1999999999999993</v>
      </c>
      <c r="L34" s="61">
        <v>1</v>
      </c>
    </row>
    <row r="35" spans="1:15" ht="21" customHeight="1">
      <c r="A35" s="24"/>
      <c r="B35" s="48" t="s">
        <v>11</v>
      </c>
      <c r="C35" s="67" t="s">
        <v>144</v>
      </c>
      <c r="D35" s="33">
        <v>29</v>
      </c>
      <c r="E35" s="50">
        <v>1797</v>
      </c>
      <c r="F35" s="50">
        <v>2454</v>
      </c>
      <c r="G35" s="51">
        <f t="shared" si="9"/>
        <v>1.3656093489148582</v>
      </c>
      <c r="H35" s="52">
        <f t="shared" si="1"/>
        <v>0.11659596788907135</v>
      </c>
      <c r="I35" s="12"/>
      <c r="J35" s="66">
        <v>10.6</v>
      </c>
      <c r="K35" s="60">
        <v>10.7</v>
      </c>
      <c r="L35" s="61">
        <v>0.99065420560747663</v>
      </c>
      <c r="O35">
        <v>1.3656093489148582</v>
      </c>
    </row>
    <row r="36" spans="1:15" ht="21" customHeight="1">
      <c r="A36" s="24"/>
      <c r="B36" s="25" t="s">
        <v>61</v>
      </c>
      <c r="C36" s="65" t="s">
        <v>62</v>
      </c>
      <c r="D36" s="30">
        <v>31</v>
      </c>
      <c r="E36" s="41">
        <v>2618</v>
      </c>
      <c r="F36" s="41">
        <v>3721</v>
      </c>
      <c r="G36" s="42">
        <f t="shared" si="9"/>
        <v>1.4213139801375096</v>
      </c>
      <c r="H36" s="43">
        <f t="shared" si="1"/>
        <v>0.16538836263298631</v>
      </c>
      <c r="I36" s="12"/>
      <c r="J36" s="66">
        <v>15.7</v>
      </c>
      <c r="K36" s="60">
        <v>15.2</v>
      </c>
      <c r="L36" s="61">
        <v>1.0328947368421053</v>
      </c>
      <c r="O36">
        <v>1.4213139801375096</v>
      </c>
    </row>
    <row r="37" spans="1:15" ht="21" customHeight="1">
      <c r="A37" s="23" t="s">
        <v>154</v>
      </c>
      <c r="B37" s="25" t="s">
        <v>33</v>
      </c>
      <c r="C37" s="65" t="s">
        <v>63</v>
      </c>
      <c r="D37" s="30">
        <v>30</v>
      </c>
      <c r="E37" s="41">
        <v>2955</v>
      </c>
      <c r="F37" s="41">
        <v>3626</v>
      </c>
      <c r="G37" s="42">
        <f t="shared" ref="G37:G41" si="10">F37/E37</f>
        <v>1.2270727580372252</v>
      </c>
      <c r="H37" s="43">
        <f t="shared" si="1"/>
        <v>0.16653806584362141</v>
      </c>
      <c r="I37" s="12"/>
      <c r="J37" s="66">
        <v>16.899999999999999</v>
      </c>
      <c r="K37" s="60">
        <v>14.9</v>
      </c>
      <c r="L37" s="61">
        <v>1.1342281879194629</v>
      </c>
      <c r="O37">
        <v>1.4213139801375096</v>
      </c>
    </row>
    <row r="38" spans="1:15" ht="21" customHeight="1">
      <c r="A38" s="24"/>
      <c r="B38" s="25" t="s">
        <v>31</v>
      </c>
      <c r="C38" s="65" t="s">
        <v>132</v>
      </c>
      <c r="D38" s="30">
        <v>31</v>
      </c>
      <c r="E38" s="41">
        <v>3371</v>
      </c>
      <c r="F38" s="41">
        <v>3938</v>
      </c>
      <c r="G38" s="42">
        <f t="shared" si="10"/>
        <v>1.1681993473746664</v>
      </c>
      <c r="H38" s="43">
        <f t="shared" si="1"/>
        <v>0.17503342436138136</v>
      </c>
      <c r="I38" s="12"/>
      <c r="J38" s="66">
        <v>18.600000000000001</v>
      </c>
      <c r="K38" s="60">
        <v>20.2</v>
      </c>
      <c r="L38" s="61">
        <v>0.92079207920792094</v>
      </c>
    </row>
    <row r="39" spans="1:15" ht="21" customHeight="1">
      <c r="A39" s="24"/>
      <c r="B39" s="25" t="s">
        <v>36</v>
      </c>
      <c r="C39" s="65" t="s">
        <v>133</v>
      </c>
      <c r="D39" s="30">
        <v>30</v>
      </c>
      <c r="E39" s="41">
        <v>2888</v>
      </c>
      <c r="F39" s="41">
        <v>2875</v>
      </c>
      <c r="G39" s="42">
        <f t="shared" si="10"/>
        <v>0.99549861495844871</v>
      </c>
      <c r="H39" s="43">
        <f t="shared" si="1"/>
        <v>0.13204548794826573</v>
      </c>
      <c r="I39" s="12"/>
      <c r="J39" s="66">
        <v>15.3</v>
      </c>
      <c r="K39" s="60">
        <v>16.100000000000001</v>
      </c>
      <c r="L39" s="61">
        <v>0.95031055900621109</v>
      </c>
    </row>
    <row r="40" spans="1:15" ht="21" customHeight="1">
      <c r="A40" s="24"/>
      <c r="B40" s="25" t="s">
        <v>4</v>
      </c>
      <c r="C40" s="65" t="s">
        <v>134</v>
      </c>
      <c r="D40" s="30">
        <v>31</v>
      </c>
      <c r="E40" s="41">
        <v>3095</v>
      </c>
      <c r="F40" s="41">
        <v>4294</v>
      </c>
      <c r="G40" s="42">
        <f t="shared" si="10"/>
        <v>1.3873990306946689</v>
      </c>
      <c r="H40" s="43">
        <f t="shared" si="1"/>
        <v>0.19085665927063777</v>
      </c>
      <c r="I40" s="12"/>
      <c r="J40" s="66">
        <v>19.2</v>
      </c>
      <c r="K40" s="60">
        <v>15.5</v>
      </c>
      <c r="L40" s="61">
        <v>1.2387096774193549</v>
      </c>
      <c r="O40">
        <v>1.3873990306946689</v>
      </c>
    </row>
    <row r="41" spans="1:15" ht="21" customHeight="1">
      <c r="A41" s="24"/>
      <c r="B41" s="25" t="s">
        <v>5</v>
      </c>
      <c r="C41" s="65" t="s">
        <v>135</v>
      </c>
      <c r="D41" s="30">
        <v>31</v>
      </c>
      <c r="E41" s="41">
        <v>3329</v>
      </c>
      <c r="F41" s="41">
        <v>4352</v>
      </c>
      <c r="G41" s="42">
        <f t="shared" si="10"/>
        <v>1.3072994893361369</v>
      </c>
      <c r="H41" s="43">
        <f t="shared" si="1"/>
        <v>0.19343460203675258</v>
      </c>
      <c r="I41" s="12"/>
      <c r="J41" s="66">
        <v>20.7</v>
      </c>
      <c r="K41" s="60">
        <v>17.100000000000001</v>
      </c>
      <c r="L41" s="61">
        <v>1.2105263157894735</v>
      </c>
      <c r="O41">
        <v>1.3072994893361369</v>
      </c>
    </row>
    <row r="42" spans="1:15" ht="21" customHeight="1">
      <c r="A42" s="24"/>
      <c r="B42" s="48" t="s">
        <v>6</v>
      </c>
      <c r="C42" s="67" t="s">
        <v>136</v>
      </c>
      <c r="D42" s="33">
        <v>30</v>
      </c>
      <c r="E42" s="50">
        <v>2574</v>
      </c>
      <c r="F42" s="50">
        <v>2114</v>
      </c>
      <c r="G42" s="51">
        <f t="shared" ref="G42:G44" si="11">F42/E42</f>
        <v>0.82128982128982131</v>
      </c>
      <c r="H42" s="52">
        <f t="shared" si="1"/>
        <v>9.709362139917696E-2</v>
      </c>
      <c r="I42" s="12"/>
      <c r="J42" s="66">
        <v>10.9</v>
      </c>
      <c r="K42" s="60">
        <v>14.9</v>
      </c>
      <c r="L42" s="61">
        <v>0.73154362416107388</v>
      </c>
      <c r="O42">
        <v>1.3072994893361369</v>
      </c>
    </row>
    <row r="43" spans="1:15" ht="21" customHeight="1">
      <c r="A43" s="24"/>
      <c r="B43" s="25" t="s">
        <v>7</v>
      </c>
      <c r="C43" s="65" t="s">
        <v>137</v>
      </c>
      <c r="D43" s="30">
        <v>31</v>
      </c>
      <c r="E43" s="41">
        <v>2370</v>
      </c>
      <c r="F43" s="41">
        <v>1727</v>
      </c>
      <c r="G43" s="51">
        <f t="shared" si="11"/>
        <v>0.72869198312236283</v>
      </c>
      <c r="H43" s="52">
        <f t="shared" si="1"/>
        <v>7.6760468225522002E-2</v>
      </c>
      <c r="I43" s="12"/>
      <c r="J43" s="66">
        <v>10.3</v>
      </c>
      <c r="K43" s="60">
        <v>14.9</v>
      </c>
      <c r="L43" s="61">
        <v>0.6912751677852349</v>
      </c>
    </row>
    <row r="44" spans="1:15" ht="21" customHeight="1">
      <c r="A44" s="24"/>
      <c r="B44" s="25" t="s">
        <v>8</v>
      </c>
      <c r="C44" s="65" t="s">
        <v>138</v>
      </c>
      <c r="D44" s="30">
        <v>30</v>
      </c>
      <c r="E44" s="41">
        <v>1771</v>
      </c>
      <c r="F44" s="41">
        <v>2230</v>
      </c>
      <c r="G44" s="51">
        <f t="shared" si="11"/>
        <v>1.259175607001694</v>
      </c>
      <c r="H44" s="52">
        <f t="shared" si="1"/>
        <v>0.1024213697824809</v>
      </c>
      <c r="I44" s="12"/>
      <c r="J44" s="66">
        <v>9.6</v>
      </c>
      <c r="K44" s="150">
        <v>8</v>
      </c>
      <c r="L44" s="61">
        <v>1.2</v>
      </c>
    </row>
    <row r="45" spans="1:15" ht="21" customHeight="1">
      <c r="A45" s="24"/>
      <c r="B45" s="48" t="s">
        <v>9</v>
      </c>
      <c r="C45" s="67" t="s">
        <v>142</v>
      </c>
      <c r="D45" s="33">
        <v>31</v>
      </c>
      <c r="E45" s="50">
        <v>1527</v>
      </c>
      <c r="F45" s="50">
        <v>1820</v>
      </c>
      <c r="G45" s="51">
        <f t="shared" ref="G45:G46" si="12">F45/E45</f>
        <v>1.1918795022920761</v>
      </c>
      <c r="H45" s="52">
        <f t="shared" si="1"/>
        <v>8.089406610911988E-2</v>
      </c>
      <c r="I45" s="12"/>
      <c r="J45" s="66">
        <v>7.5</v>
      </c>
      <c r="K45" s="150">
        <v>8</v>
      </c>
      <c r="L45" s="61">
        <v>0.9375</v>
      </c>
    </row>
    <row r="46" spans="1:15" ht="21" customHeight="1">
      <c r="A46" s="24"/>
      <c r="B46" s="48" t="s">
        <v>10</v>
      </c>
      <c r="C46" s="67" t="s">
        <v>139</v>
      </c>
      <c r="D46" s="33">
        <v>31</v>
      </c>
      <c r="E46" s="50">
        <v>1624</v>
      </c>
      <c r="F46" s="50">
        <v>2418</v>
      </c>
      <c r="G46" s="51">
        <f t="shared" si="12"/>
        <v>1.4889162561576355</v>
      </c>
      <c r="H46" s="52">
        <f t="shared" si="1"/>
        <v>0.10747354497354498</v>
      </c>
      <c r="I46" s="12"/>
      <c r="J46" s="66">
        <v>9.3000000000000007</v>
      </c>
      <c r="K46" s="150">
        <v>8.1999999999999993</v>
      </c>
      <c r="L46" s="61">
        <v>1.1341463414634148</v>
      </c>
    </row>
    <row r="47" spans="1:15" ht="21" customHeight="1">
      <c r="A47" s="24"/>
      <c r="B47" s="25" t="s">
        <v>140</v>
      </c>
      <c r="C47" s="65" t="s">
        <v>143</v>
      </c>
      <c r="D47" s="30">
        <v>28</v>
      </c>
      <c r="E47" s="41">
        <v>1797</v>
      </c>
      <c r="F47" s="41">
        <v>2702</v>
      </c>
      <c r="G47" s="51">
        <f t="shared" ref="G47:G48" si="13">F47/E47</f>
        <v>1.5036171396772398</v>
      </c>
      <c r="H47" s="52">
        <f t="shared" si="1"/>
        <v>0.13296406525573193</v>
      </c>
      <c r="I47" s="12"/>
      <c r="J47" s="66">
        <v>12.1</v>
      </c>
      <c r="K47" s="150">
        <v>10.6</v>
      </c>
      <c r="L47" s="61">
        <v>1.1415094339622642</v>
      </c>
    </row>
    <row r="48" spans="1:15" ht="21" customHeight="1">
      <c r="A48" s="24"/>
      <c r="B48" s="48" t="s">
        <v>12</v>
      </c>
      <c r="C48" s="67" t="s">
        <v>62</v>
      </c>
      <c r="D48" s="33">
        <v>31</v>
      </c>
      <c r="E48" s="50">
        <v>2618</v>
      </c>
      <c r="F48" s="50">
        <v>3557</v>
      </c>
      <c r="G48" s="51">
        <f t="shared" si="13"/>
        <v>1.3586707410236822</v>
      </c>
      <c r="H48" s="52">
        <f t="shared" si="1"/>
        <v>0.15809900722535133</v>
      </c>
      <c r="I48" s="12"/>
      <c r="J48" s="66">
        <v>14.7</v>
      </c>
      <c r="K48" s="150">
        <v>15.7</v>
      </c>
      <c r="L48" s="61">
        <v>0.93630573248407645</v>
      </c>
      <c r="O48">
        <v>1.3586707410236822</v>
      </c>
    </row>
    <row r="49" spans="1:15" ht="21" customHeight="1">
      <c r="A49" s="23" t="s">
        <v>155</v>
      </c>
      <c r="B49" s="25" t="s">
        <v>33</v>
      </c>
      <c r="C49" s="65" t="s">
        <v>158</v>
      </c>
      <c r="D49" s="30">
        <v>30</v>
      </c>
      <c r="E49" s="41">
        <v>2955</v>
      </c>
      <c r="F49" s="41">
        <v>3727</v>
      </c>
      <c r="G49" s="51">
        <f t="shared" ref="G49" si="14">F49/E49</f>
        <v>1.2612521150592217</v>
      </c>
      <c r="H49" s="52">
        <f t="shared" si="1"/>
        <v>0.17117688124632569</v>
      </c>
      <c r="I49" s="12"/>
      <c r="J49" s="66">
        <v>17.399999999999999</v>
      </c>
      <c r="K49" s="150">
        <v>16.899999999999999</v>
      </c>
      <c r="L49" s="61">
        <v>1.029585798816568</v>
      </c>
      <c r="O49">
        <v>1.3586707410236822</v>
      </c>
    </row>
    <row r="50" spans="1:15" ht="21" customHeight="1">
      <c r="A50" s="24"/>
      <c r="B50" s="48" t="s">
        <v>31</v>
      </c>
      <c r="C50" s="67" t="s">
        <v>132</v>
      </c>
      <c r="D50" s="33">
        <v>31</v>
      </c>
      <c r="E50" s="50">
        <v>3371</v>
      </c>
      <c r="F50" s="50">
        <v>4491</v>
      </c>
      <c r="G50" s="51">
        <f t="shared" ref="G50" si="15">F50/E50</f>
        <v>1.3322456244437852</v>
      </c>
      <c r="H50" s="52">
        <f t="shared" si="1"/>
        <v>0.19961277521761395</v>
      </c>
      <c r="I50" s="12"/>
      <c r="J50" s="66">
        <v>21.8</v>
      </c>
      <c r="K50" s="150">
        <v>18.600000000000001</v>
      </c>
      <c r="L50" s="61">
        <v>1.172043010752688</v>
      </c>
      <c r="O50">
        <v>1.3586707410236822</v>
      </c>
    </row>
    <row r="51" spans="1:15" ht="21" customHeight="1">
      <c r="A51" s="24"/>
      <c r="B51" s="48" t="s">
        <v>49</v>
      </c>
      <c r="C51" s="67" t="s">
        <v>133</v>
      </c>
      <c r="D51" s="33">
        <v>30</v>
      </c>
      <c r="E51" s="50">
        <v>2888</v>
      </c>
      <c r="F51" s="50">
        <v>3958</v>
      </c>
      <c r="G51" s="51">
        <f t="shared" ref="G51" si="16">F51/E51</f>
        <v>1.3704986149584488</v>
      </c>
      <c r="H51" s="52">
        <f t="shared" si="1"/>
        <v>0.18178644914756026</v>
      </c>
      <c r="I51" s="12"/>
      <c r="J51" s="66">
        <v>19.899999999999999</v>
      </c>
      <c r="K51" s="150">
        <v>15.3</v>
      </c>
      <c r="L51" s="61">
        <v>1.3006535947712417</v>
      </c>
      <c r="O51">
        <v>1.3586707410236822</v>
      </c>
    </row>
    <row r="52" spans="1:15" ht="21" customHeight="1">
      <c r="A52" s="24"/>
      <c r="B52" s="48" t="s">
        <v>4</v>
      </c>
      <c r="C52" s="67" t="s">
        <v>134</v>
      </c>
      <c r="D52" s="33">
        <v>31</v>
      </c>
      <c r="E52" s="50">
        <v>3095</v>
      </c>
      <c r="F52" s="50">
        <v>3772</v>
      </c>
      <c r="G52" s="51">
        <f t="shared" ref="G52" si="17">F52/E52</f>
        <v>1.2187399030694668</v>
      </c>
      <c r="H52" s="52">
        <f t="shared" si="1"/>
        <v>0.16765517437560451</v>
      </c>
      <c r="I52" s="12"/>
      <c r="J52" s="66">
        <v>17.5</v>
      </c>
      <c r="K52" s="150">
        <v>19.2</v>
      </c>
      <c r="L52" s="61">
        <v>0.91145833333333337</v>
      </c>
      <c r="O52">
        <v>1.3586707410236822</v>
      </c>
    </row>
    <row r="53" spans="1:15" ht="21" customHeight="1">
      <c r="A53" s="24"/>
      <c r="B53" s="48" t="s">
        <v>5</v>
      </c>
      <c r="C53" s="67" t="s">
        <v>141</v>
      </c>
      <c r="D53" s="33">
        <v>31</v>
      </c>
      <c r="E53" s="50">
        <v>3329</v>
      </c>
      <c r="F53" s="50">
        <v>4002</v>
      </c>
      <c r="G53" s="51">
        <f t="shared" ref="G53" si="18">F53/E53</f>
        <v>1.2021628116551517</v>
      </c>
      <c r="H53" s="52">
        <f t="shared" si="1"/>
        <v>0.17787805086192185</v>
      </c>
      <c r="I53" s="12"/>
      <c r="J53" s="66">
        <v>19</v>
      </c>
      <c r="K53" s="150">
        <v>20.5</v>
      </c>
      <c r="L53" s="61">
        <v>0.92682926829268297</v>
      </c>
      <c r="O53">
        <v>1.3586707410236822</v>
      </c>
    </row>
    <row r="54" spans="1:15" ht="21" customHeight="1">
      <c r="A54" s="24"/>
      <c r="B54" s="48" t="s">
        <v>6</v>
      </c>
      <c r="C54" s="67" t="s">
        <v>136</v>
      </c>
      <c r="D54" s="33">
        <v>30</v>
      </c>
      <c r="E54" s="50">
        <v>2574</v>
      </c>
      <c r="F54" s="50">
        <v>2964</v>
      </c>
      <c r="G54" s="51">
        <f t="shared" ref="G54" si="19">F54/E54</f>
        <v>1.1515151515151516</v>
      </c>
      <c r="H54" s="52">
        <f t="shared" si="1"/>
        <v>0.13613315696649031</v>
      </c>
      <c r="I54" s="12"/>
      <c r="J54" s="66">
        <v>13.6</v>
      </c>
      <c r="K54" s="150">
        <v>10.9</v>
      </c>
      <c r="L54" s="61">
        <v>1.2477064220183485</v>
      </c>
      <c r="O54">
        <v>1.3586707410236822</v>
      </c>
    </row>
    <row r="55" spans="1:15" ht="21" customHeight="1">
      <c r="A55" s="24"/>
      <c r="B55" s="48" t="s">
        <v>7</v>
      </c>
      <c r="C55" s="67" t="s">
        <v>137</v>
      </c>
      <c r="D55" s="33">
        <v>31</v>
      </c>
      <c r="E55" s="50">
        <v>2370</v>
      </c>
      <c r="F55" s="50">
        <v>2252</v>
      </c>
      <c r="G55" s="51">
        <f t="shared" ref="G55" si="20">F55/E55</f>
        <v>0.95021097046413505</v>
      </c>
      <c r="H55" s="52">
        <f t="shared" si="1"/>
        <v>0.10009529498776812</v>
      </c>
      <c r="I55" s="12"/>
      <c r="J55" s="66">
        <v>9.9</v>
      </c>
      <c r="K55" s="150">
        <v>10.3</v>
      </c>
      <c r="L55" s="61">
        <v>0.96116504854368934</v>
      </c>
      <c r="O55">
        <v>1.3586707410236822</v>
      </c>
    </row>
    <row r="56" spans="1:15" ht="21" customHeight="1">
      <c r="A56" s="24"/>
      <c r="B56" s="48" t="s">
        <v>8</v>
      </c>
      <c r="C56" s="67" t="s">
        <v>138</v>
      </c>
      <c r="D56" s="33">
        <v>30</v>
      </c>
      <c r="E56" s="50">
        <v>1771</v>
      </c>
      <c r="F56" s="50">
        <v>2434</v>
      </c>
      <c r="G56" s="51">
        <f t="shared" ref="G56" si="21">F56/E56</f>
        <v>1.3743647656691136</v>
      </c>
      <c r="H56" s="52">
        <f t="shared" si="1"/>
        <v>0.1117908583186361</v>
      </c>
      <c r="I56" s="12"/>
      <c r="J56" s="66">
        <v>9.6999999999999993</v>
      </c>
      <c r="K56" s="150">
        <v>9.6</v>
      </c>
      <c r="L56" s="61">
        <v>1.0104166666666667</v>
      </c>
      <c r="O56">
        <v>1.3586707410236822</v>
      </c>
    </row>
    <row r="57" spans="1:15" ht="21" customHeight="1">
      <c r="A57" s="24"/>
      <c r="B57" s="48" t="s">
        <v>9</v>
      </c>
      <c r="C57" s="67" t="s">
        <v>151</v>
      </c>
      <c r="D57" s="33">
        <v>31</v>
      </c>
      <c r="E57" s="50">
        <v>1527</v>
      </c>
      <c r="F57" s="50">
        <v>2062</v>
      </c>
      <c r="G57" s="51">
        <f t="shared" ref="G57" si="22">F57/E57</f>
        <v>1.3503601833660772</v>
      </c>
      <c r="H57" s="52">
        <f t="shared" si="1"/>
        <v>9.1650310064288573E-2</v>
      </c>
      <c r="I57" s="12"/>
      <c r="J57" s="66">
        <v>8.1</v>
      </c>
      <c r="K57" s="150">
        <v>7.5</v>
      </c>
      <c r="L57" s="61">
        <v>1.0799999999999998</v>
      </c>
      <c r="O57">
        <v>1.3586707410236822</v>
      </c>
    </row>
    <row r="58" spans="1:15" ht="21" customHeight="1">
      <c r="A58" s="24"/>
      <c r="B58" s="48" t="s">
        <v>10</v>
      </c>
      <c r="C58" s="67" t="s">
        <v>152</v>
      </c>
      <c r="D58" s="33">
        <v>31</v>
      </c>
      <c r="E58" s="50">
        <v>1624</v>
      </c>
      <c r="F58" s="50">
        <v>1923</v>
      </c>
      <c r="G58" s="51">
        <f t="shared" ref="G58" si="23">F58/E58</f>
        <v>1.1841133004926108</v>
      </c>
      <c r="H58" s="52">
        <f t="shared" si="1"/>
        <v>8.547213688342721E-2</v>
      </c>
      <c r="I58" s="12"/>
      <c r="J58" s="66">
        <v>8.6999999999999993</v>
      </c>
      <c r="K58" s="150">
        <v>9.3000000000000007</v>
      </c>
      <c r="L58" s="61">
        <v>0.93548387096774177</v>
      </c>
      <c r="O58">
        <v>1.3586707410236822</v>
      </c>
    </row>
    <row r="59" spans="1:15" ht="21" customHeight="1">
      <c r="A59" s="24"/>
      <c r="B59" s="48" t="s">
        <v>11</v>
      </c>
      <c r="C59" s="67" t="s">
        <v>153</v>
      </c>
      <c r="D59" s="33">
        <v>28</v>
      </c>
      <c r="E59" s="50">
        <v>1797</v>
      </c>
      <c r="F59" s="50">
        <v>2731</v>
      </c>
      <c r="G59" s="51">
        <f t="shared" ref="G59" si="24">F59/E59</f>
        <v>1.5197551474680022</v>
      </c>
      <c r="H59" s="52">
        <f t="shared" si="1"/>
        <v>0.13439114071554548</v>
      </c>
      <c r="I59" s="12"/>
      <c r="J59" s="66">
        <v>12.1</v>
      </c>
      <c r="K59" s="150">
        <v>12.1</v>
      </c>
      <c r="L59" s="61">
        <v>1</v>
      </c>
      <c r="O59">
        <v>1.3586707410236822</v>
      </c>
    </row>
    <row r="60" spans="1:15" ht="21" customHeight="1">
      <c r="A60" s="24"/>
      <c r="B60" s="48" t="s">
        <v>61</v>
      </c>
      <c r="C60" s="67" t="s">
        <v>62</v>
      </c>
      <c r="D60" s="33">
        <v>31</v>
      </c>
      <c r="E60" s="50">
        <v>2618</v>
      </c>
      <c r="F60" s="50">
        <v>3985</v>
      </c>
      <c r="G60" s="51">
        <f t="shared" ref="G60" si="25">F60/E60</f>
        <v>1.5221543162719633</v>
      </c>
      <c r="H60" s="52">
        <f t="shared" si="1"/>
        <v>0.17712244694771578</v>
      </c>
      <c r="I60" s="12"/>
      <c r="J60" s="66">
        <v>15.7</v>
      </c>
      <c r="K60" s="150">
        <v>14.7</v>
      </c>
      <c r="L60" s="61">
        <v>1.0680272108843538</v>
      </c>
      <c r="O60">
        <v>1.3586707410236822</v>
      </c>
    </row>
    <row r="61" spans="1:15" ht="21" customHeight="1">
      <c r="A61" s="151" t="s">
        <v>156</v>
      </c>
      <c r="B61" s="48" t="s">
        <v>33</v>
      </c>
      <c r="C61" s="67" t="s">
        <v>157</v>
      </c>
      <c r="D61" s="33">
        <v>30</v>
      </c>
      <c r="E61" s="50">
        <v>2955</v>
      </c>
      <c r="F61" s="50">
        <v>3917</v>
      </c>
      <c r="G61" s="51">
        <f t="shared" ref="G61" si="26">F61/E61</f>
        <v>1.3255499153976311</v>
      </c>
      <c r="H61" s="52">
        <f t="shared" si="1"/>
        <v>0.17990336566725457</v>
      </c>
      <c r="I61" s="12"/>
      <c r="J61" s="66">
        <v>18.5</v>
      </c>
      <c r="K61" s="150">
        <v>17.399999999999999</v>
      </c>
      <c r="L61" s="61">
        <v>1.0632183908045978</v>
      </c>
      <c r="O61">
        <v>1.3586707410236822</v>
      </c>
    </row>
    <row r="62" spans="1:15" ht="21" customHeight="1">
      <c r="A62" s="151"/>
      <c r="B62" s="48" t="s">
        <v>31</v>
      </c>
      <c r="C62" s="67" t="s">
        <v>132</v>
      </c>
      <c r="D62" s="33">
        <v>31</v>
      </c>
      <c r="E62" s="50">
        <v>3371</v>
      </c>
      <c r="F62" s="50">
        <v>3739</v>
      </c>
      <c r="G62" s="51">
        <f t="shared" ref="G62:G64" si="27">F62/E62</f>
        <v>1.1091664194601007</v>
      </c>
      <c r="H62" s="52">
        <f t="shared" si="1"/>
        <v>0.16618841383626332</v>
      </c>
      <c r="I62" s="12"/>
      <c r="J62" s="66">
        <v>18.5</v>
      </c>
      <c r="K62" s="150">
        <v>21.8</v>
      </c>
      <c r="L62" s="61">
        <v>0.84862385321100919</v>
      </c>
      <c r="O62">
        <v>1.3586707410236822</v>
      </c>
    </row>
    <row r="63" spans="1:15" ht="21" customHeight="1">
      <c r="A63" s="153"/>
      <c r="B63" s="48" t="s">
        <v>49</v>
      </c>
      <c r="C63" s="67" t="s">
        <v>133</v>
      </c>
      <c r="D63" s="33">
        <v>30</v>
      </c>
      <c r="E63" s="50">
        <v>2888</v>
      </c>
      <c r="F63" s="50">
        <v>3215</v>
      </c>
      <c r="G63" s="51">
        <f t="shared" si="27"/>
        <v>1.1132271468144044</v>
      </c>
      <c r="H63" s="52">
        <f t="shared" si="1"/>
        <v>0.14766130217519108</v>
      </c>
      <c r="I63" s="12"/>
      <c r="J63" s="66">
        <v>16.8</v>
      </c>
      <c r="K63" s="150">
        <v>19.899999999999999</v>
      </c>
      <c r="L63" s="61">
        <v>0.84422110552763829</v>
      </c>
      <c r="O63">
        <v>1.3586707410236822</v>
      </c>
    </row>
    <row r="64" spans="1:15" ht="21" customHeight="1">
      <c r="A64" s="152"/>
      <c r="B64" s="48" t="s">
        <v>4</v>
      </c>
      <c r="C64" s="67" t="s">
        <v>134</v>
      </c>
      <c r="D64" s="33">
        <v>31</v>
      </c>
      <c r="E64" s="50">
        <v>3095</v>
      </c>
      <c r="F64" s="50">
        <v>3927</v>
      </c>
      <c r="G64" s="51">
        <f t="shared" si="27"/>
        <v>1.2688206785137319</v>
      </c>
      <c r="H64" s="52">
        <f t="shared" si="1"/>
        <v>0.17454450418160097</v>
      </c>
      <c r="I64" s="12"/>
      <c r="J64" s="66">
        <v>21</v>
      </c>
      <c r="K64" s="150">
        <v>17.5</v>
      </c>
      <c r="L64" s="61">
        <v>1.2</v>
      </c>
      <c r="O64">
        <v>1.3586707410236822</v>
      </c>
    </row>
    <row r="65" spans="1:15" ht="21" customHeight="1">
      <c r="A65" s="152"/>
      <c r="B65" s="48" t="s">
        <v>5</v>
      </c>
      <c r="C65" s="67" t="s">
        <v>135</v>
      </c>
      <c r="D65" s="33">
        <v>31</v>
      </c>
      <c r="E65" s="50">
        <v>3329</v>
      </c>
      <c r="F65" s="50">
        <v>4336</v>
      </c>
      <c r="G65" s="51">
        <f t="shared" ref="G65" si="28">F65/E65</f>
        <v>1.3024932412135777</v>
      </c>
      <c r="H65" s="52">
        <f t="shared" si="1"/>
        <v>0.19272344541161748</v>
      </c>
      <c r="I65" s="12"/>
      <c r="J65" s="66">
        <v>21.5</v>
      </c>
      <c r="K65" s="150">
        <v>19</v>
      </c>
      <c r="L65" s="61">
        <v>1.131578947368421</v>
      </c>
      <c r="O65">
        <v>1.3586707410236822</v>
      </c>
    </row>
    <row r="66" spans="1:15" ht="21" customHeight="1">
      <c r="A66" s="152"/>
      <c r="B66" s="48" t="s">
        <v>6</v>
      </c>
      <c r="C66" s="67" t="s">
        <v>136</v>
      </c>
      <c r="D66" s="33">
        <v>30</v>
      </c>
      <c r="E66" s="50">
        <v>2574</v>
      </c>
      <c r="F66" s="50">
        <v>2325</v>
      </c>
      <c r="G66" s="51">
        <f t="shared" ref="G66:G67" si="29">F66/E66</f>
        <v>0.90326340326340326</v>
      </c>
      <c r="H66" s="52">
        <f t="shared" si="1"/>
        <v>0.10678461199294532</v>
      </c>
      <c r="I66" s="12"/>
      <c r="J66" s="66">
        <v>11.3</v>
      </c>
      <c r="K66" s="150">
        <v>13.6</v>
      </c>
      <c r="L66" s="61">
        <v>0.83088235294117652</v>
      </c>
      <c r="O66">
        <v>1.3586707410236822</v>
      </c>
    </row>
    <row r="67" spans="1:15" ht="21" customHeight="1">
      <c r="A67" s="152"/>
      <c r="B67" s="48" t="s">
        <v>7</v>
      </c>
      <c r="C67" s="67" t="s">
        <v>137</v>
      </c>
      <c r="D67" s="33">
        <v>31</v>
      </c>
      <c r="E67" s="50">
        <v>2370</v>
      </c>
      <c r="F67" s="50">
        <v>2979</v>
      </c>
      <c r="G67" s="51">
        <f t="shared" si="29"/>
        <v>1.2569620253164557</v>
      </c>
      <c r="H67" s="52">
        <f t="shared" si="1"/>
        <v>0.13240847414234513</v>
      </c>
      <c r="I67" s="12"/>
      <c r="J67" s="66">
        <v>12.8</v>
      </c>
      <c r="K67" s="150">
        <v>9.9</v>
      </c>
      <c r="L67" s="61">
        <v>1.292929292929293</v>
      </c>
      <c r="O67">
        <v>1.3586707410236822</v>
      </c>
    </row>
    <row r="68" spans="1:15" ht="21" customHeight="1">
      <c r="A68" s="152"/>
      <c r="B68" s="48" t="s">
        <v>8</v>
      </c>
      <c r="C68" s="67" t="s">
        <v>138</v>
      </c>
      <c r="D68" s="33">
        <v>30</v>
      </c>
      <c r="E68" s="50">
        <v>1771</v>
      </c>
      <c r="F68" s="50">
        <v>2516</v>
      </c>
      <c r="G68" s="51">
        <f t="shared" ref="G68:G70" si="30">F68/E68</f>
        <v>1.4206662902315077</v>
      </c>
      <c r="H68" s="52">
        <f t="shared" si="1"/>
        <v>0.11555702527924751</v>
      </c>
      <c r="I68" s="12"/>
      <c r="J68" s="66">
        <v>10.4</v>
      </c>
      <c r="K68" s="150">
        <v>9.6999999999999993</v>
      </c>
      <c r="L68" s="61">
        <v>1.0721649484536084</v>
      </c>
      <c r="O68">
        <v>1.3586707410236822</v>
      </c>
    </row>
    <row r="69" spans="1:15" ht="21" customHeight="1">
      <c r="A69" s="152"/>
      <c r="B69" s="48" t="s">
        <v>9</v>
      </c>
      <c r="C69" s="67" t="s">
        <v>151</v>
      </c>
      <c r="D69" s="33">
        <v>31</v>
      </c>
      <c r="E69" s="50">
        <v>1527</v>
      </c>
      <c r="F69" s="50">
        <v>1686</v>
      </c>
      <c r="G69" s="51">
        <f t="shared" si="30"/>
        <v>1.1041257367387034</v>
      </c>
      <c r="H69" s="52">
        <f t="shared" si="1"/>
        <v>7.4938129373613258E-2</v>
      </c>
      <c r="I69" s="12"/>
      <c r="J69" s="66">
        <v>6.7</v>
      </c>
      <c r="K69" s="150">
        <v>8.1</v>
      </c>
      <c r="L69" s="61">
        <v>0.8271604938271605</v>
      </c>
      <c r="O69">
        <v>1.3586707410236822</v>
      </c>
    </row>
    <row r="70" spans="1:15" ht="21" customHeight="1">
      <c r="A70" s="152"/>
      <c r="B70" s="48" t="s">
        <v>10</v>
      </c>
      <c r="C70" s="67" t="s">
        <v>139</v>
      </c>
      <c r="D70" s="33">
        <v>31</v>
      </c>
      <c r="E70" s="50">
        <v>1624</v>
      </c>
      <c r="F70" s="50">
        <v>2360</v>
      </c>
      <c r="G70" s="51">
        <f t="shared" si="30"/>
        <v>1.4532019704433496</v>
      </c>
      <c r="H70" s="52">
        <f t="shared" si="1"/>
        <v>0.10489560220743017</v>
      </c>
      <c r="I70" s="12"/>
      <c r="J70" s="66">
        <v>9.5</v>
      </c>
      <c r="K70" s="150">
        <v>8.6999999999999993</v>
      </c>
      <c r="L70" s="61">
        <v>1.0919540229885059</v>
      </c>
      <c r="O70">
        <v>1.3586707410236822</v>
      </c>
    </row>
    <row r="71" spans="1:15" ht="21" customHeight="1">
      <c r="A71" s="152"/>
      <c r="B71" s="48" t="s">
        <v>11</v>
      </c>
      <c r="C71" s="67" t="s">
        <v>160</v>
      </c>
      <c r="D71" s="33">
        <v>28</v>
      </c>
      <c r="E71" s="50">
        <v>1797</v>
      </c>
      <c r="F71" s="50">
        <v>2126</v>
      </c>
      <c r="G71" s="51">
        <f t="shared" ref="G71" si="31">F71/E71</f>
        <v>1.183082915971063</v>
      </c>
      <c r="H71" s="52">
        <f t="shared" si="1"/>
        <v>0.10461939405391787</v>
      </c>
      <c r="I71" s="12"/>
      <c r="J71" s="66">
        <v>10.5</v>
      </c>
      <c r="K71" s="150">
        <v>12.1</v>
      </c>
      <c r="L71" s="61">
        <v>0.86776859504132231</v>
      </c>
      <c r="O71">
        <v>1.3586707410236822</v>
      </c>
    </row>
    <row r="72" spans="1:15" ht="21" customHeight="1" thickBot="1">
      <c r="A72" s="154"/>
      <c r="B72" s="48" t="s">
        <v>61</v>
      </c>
      <c r="C72" s="67" t="s">
        <v>62</v>
      </c>
      <c r="D72" s="33">
        <v>31</v>
      </c>
      <c r="E72" s="50">
        <v>2618</v>
      </c>
      <c r="F72" s="50">
        <v>3255</v>
      </c>
      <c r="G72" s="51">
        <f t="shared" ref="G72:G73" si="32">F72/E72</f>
        <v>1.2433155080213905</v>
      </c>
      <c r="H72" s="52">
        <f t="shared" si="1"/>
        <v>0.14467592592592593</v>
      </c>
      <c r="I72" s="12"/>
      <c r="J72" s="66">
        <v>14.8</v>
      </c>
      <c r="K72" s="150">
        <v>15.7</v>
      </c>
      <c r="L72" s="61">
        <v>0.94267515923566891</v>
      </c>
      <c r="O72">
        <v>1.3586707410236822</v>
      </c>
    </row>
    <row r="73" spans="1:15" ht="21" customHeight="1">
      <c r="A73" s="151" t="s">
        <v>159</v>
      </c>
      <c r="B73" s="48" t="s">
        <v>33</v>
      </c>
      <c r="C73" s="67" t="s">
        <v>63</v>
      </c>
      <c r="D73" s="33">
        <v>30</v>
      </c>
      <c r="E73" s="50">
        <v>2955</v>
      </c>
      <c r="F73" s="50">
        <v>3676</v>
      </c>
      <c r="G73" s="51">
        <f t="shared" si="32"/>
        <v>1.2439932318104907</v>
      </c>
      <c r="H73" s="52">
        <f t="shared" si="1"/>
        <v>0.1688345091122869</v>
      </c>
      <c r="I73" s="12"/>
      <c r="J73" s="66">
        <v>18.5</v>
      </c>
      <c r="K73" s="150">
        <v>18.5</v>
      </c>
      <c r="L73" s="61">
        <v>1</v>
      </c>
      <c r="O73">
        <v>1.3586707410236822</v>
      </c>
    </row>
    <row r="74" spans="1:15" ht="21" customHeight="1" thickBot="1">
      <c r="A74" s="154"/>
      <c r="B74" s="48" t="s">
        <v>31</v>
      </c>
      <c r="C74" s="67" t="s">
        <v>132</v>
      </c>
      <c r="D74" s="33">
        <v>31</v>
      </c>
      <c r="E74" s="50">
        <v>3371</v>
      </c>
      <c r="F74" s="50">
        <v>4400</v>
      </c>
      <c r="G74" s="51">
        <f t="shared" ref="G74" si="33">F74/E74</f>
        <v>1.3052506674577278</v>
      </c>
      <c r="H74" s="52">
        <f t="shared" si="1"/>
        <v>0.19556807191215794</v>
      </c>
      <c r="I74" s="12"/>
      <c r="J74" s="66">
        <v>21.9</v>
      </c>
      <c r="K74" s="150">
        <v>18.5</v>
      </c>
      <c r="L74" s="61">
        <v>1.1837837837837837</v>
      </c>
      <c r="O74">
        <v>1.3586707410236822</v>
      </c>
    </row>
    <row r="75" spans="1:15" ht="21" customHeight="1" thickBot="1">
      <c r="A75" s="154"/>
      <c r="B75" s="48" t="s">
        <v>49</v>
      </c>
      <c r="C75" s="67" t="s">
        <v>161</v>
      </c>
      <c r="D75" s="33">
        <v>30</v>
      </c>
      <c r="E75" s="50">
        <v>2888</v>
      </c>
      <c r="F75" s="50">
        <v>3540</v>
      </c>
      <c r="G75" s="51">
        <f t="shared" ref="G75" si="34">F75/E75</f>
        <v>1.2257617728531855</v>
      </c>
      <c r="H75" s="52">
        <f t="shared" si="1"/>
        <v>0.16258818342151676</v>
      </c>
      <c r="I75" s="12"/>
      <c r="J75" s="66">
        <v>19.399999999999999</v>
      </c>
      <c r="K75" s="150">
        <v>16.8</v>
      </c>
      <c r="L75" s="61">
        <v>1.1547619047619047</v>
      </c>
      <c r="O75">
        <v>1.3586707410236822</v>
      </c>
    </row>
    <row r="76" spans="1:15" ht="33.75" customHeight="1" thickBot="1">
      <c r="A76" s="19"/>
      <c r="B76" s="14" t="s">
        <v>13</v>
      </c>
      <c r="C76" s="44"/>
      <c r="D76" s="62">
        <f>SUM(D3:INDEX(D:D,ROW()-1))</f>
        <v>2238</v>
      </c>
      <c r="E76" s="64">
        <f>SUM(E3:INDEX(E:E,ROW()-1))</f>
        <v>184088</v>
      </c>
      <c r="F76" s="64">
        <f>SUM(F3:INDEX(F:F,ROW()-1))</f>
        <v>230088</v>
      </c>
      <c r="G76" s="45">
        <f>F76/E76</f>
        <v>1.2498804919386381</v>
      </c>
      <c r="H76" s="53">
        <f t="shared" si="1"/>
        <v>0.1416579192495189</v>
      </c>
      <c r="I76" s="12"/>
      <c r="J76" s="54"/>
      <c r="K76" s="55"/>
      <c r="L76" s="36"/>
    </row>
    <row r="77" spans="1:15" ht="15">
      <c r="B77" s="1"/>
    </row>
  </sheetData>
  <phoneticPr fontId="2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0" workbookViewId="0">
      <selection activeCell="A49" sqref="A49:XFD63"/>
    </sheetView>
  </sheetViews>
  <sheetFormatPr defaultRowHeight="13.5"/>
  <cols>
    <col min="9" max="15" width="0" hidden="1" customWidth="1"/>
    <col min="19" max="19" width="4.125" customWidth="1"/>
  </cols>
  <sheetData>
    <row r="1" spans="1:22" ht="14.25">
      <c r="A1" s="68"/>
      <c r="B1" s="69"/>
      <c r="C1" s="70" t="s">
        <v>64</v>
      </c>
      <c r="D1" s="71"/>
      <c r="E1" s="68"/>
      <c r="F1" s="68"/>
      <c r="G1" s="68"/>
      <c r="H1" s="68"/>
      <c r="I1" s="68"/>
      <c r="J1" s="68"/>
      <c r="K1" s="68"/>
      <c r="L1" s="68"/>
      <c r="M1" s="68"/>
      <c r="N1" s="68"/>
      <c r="O1" s="72"/>
      <c r="P1" s="68"/>
      <c r="Q1" s="68"/>
      <c r="R1" s="68"/>
      <c r="S1" s="68"/>
      <c r="T1" s="68"/>
      <c r="U1" s="68"/>
      <c r="V1" s="68"/>
    </row>
    <row r="2" spans="1:22" ht="14.25">
      <c r="A2" s="68"/>
      <c r="B2" s="69"/>
      <c r="C2" s="70"/>
      <c r="D2" s="71" t="s">
        <v>65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72"/>
      <c r="P2" s="68"/>
      <c r="Q2" s="68"/>
      <c r="R2" s="68"/>
      <c r="S2" s="68"/>
      <c r="T2" s="68"/>
      <c r="U2" s="68"/>
      <c r="V2" s="68"/>
    </row>
    <row r="3" spans="1:22">
      <c r="A3" s="68"/>
      <c r="B3" s="68"/>
      <c r="C3" s="73"/>
      <c r="D3" s="74"/>
      <c r="E3" s="75"/>
      <c r="F3" s="68"/>
      <c r="G3" s="68"/>
      <c r="H3" s="68"/>
      <c r="I3" s="68"/>
      <c r="J3" s="68"/>
      <c r="K3" s="68"/>
      <c r="L3" s="68"/>
      <c r="M3" s="68"/>
      <c r="N3" s="68"/>
      <c r="O3" s="72"/>
      <c r="P3" s="68"/>
      <c r="Q3" s="68"/>
      <c r="R3" s="68"/>
      <c r="S3" s="68"/>
      <c r="T3" s="68" t="s">
        <v>66</v>
      </c>
      <c r="U3" s="68"/>
      <c r="V3" s="68"/>
    </row>
    <row r="4" spans="1:22" ht="24">
      <c r="A4" s="68"/>
      <c r="B4" s="76"/>
      <c r="C4" s="77"/>
      <c r="D4" s="78" t="s">
        <v>67</v>
      </c>
      <c r="E4" s="79" t="s">
        <v>68</v>
      </c>
      <c r="F4" s="80" t="s">
        <v>69</v>
      </c>
      <c r="G4" s="81" t="s">
        <v>70</v>
      </c>
      <c r="H4" s="81" t="s">
        <v>71</v>
      </c>
      <c r="I4" s="81" t="s">
        <v>72</v>
      </c>
      <c r="J4" s="80" t="s">
        <v>73</v>
      </c>
      <c r="K4" s="80" t="s">
        <v>74</v>
      </c>
      <c r="L4" s="81"/>
      <c r="M4" s="80" t="s">
        <v>75</v>
      </c>
      <c r="N4" s="81"/>
      <c r="O4" s="82" t="s">
        <v>76</v>
      </c>
      <c r="P4" s="80" t="s">
        <v>77</v>
      </c>
      <c r="Q4" s="80" t="s">
        <v>78</v>
      </c>
      <c r="R4" s="79" t="s">
        <v>79</v>
      </c>
      <c r="S4" s="68"/>
      <c r="T4" s="81" t="s">
        <v>80</v>
      </c>
      <c r="U4" s="81" t="s">
        <v>81</v>
      </c>
      <c r="V4" s="81" t="s">
        <v>78</v>
      </c>
    </row>
    <row r="5" spans="1:22">
      <c r="A5" s="68"/>
      <c r="B5" s="155" t="s">
        <v>82</v>
      </c>
      <c r="C5" s="83" t="s">
        <v>83</v>
      </c>
      <c r="D5" s="84" t="s">
        <v>84</v>
      </c>
      <c r="E5" s="85">
        <f>17+30+2</f>
        <v>49</v>
      </c>
      <c r="F5" s="86">
        <v>4574</v>
      </c>
      <c r="G5" s="85"/>
      <c r="H5" s="86">
        <v>5803</v>
      </c>
      <c r="I5" s="85"/>
      <c r="J5" s="85"/>
      <c r="K5" s="85">
        <v>5803</v>
      </c>
      <c r="L5" s="85" t="s">
        <v>105</v>
      </c>
      <c r="M5" s="85">
        <v>5803</v>
      </c>
      <c r="N5" s="85"/>
      <c r="O5" s="86">
        <f>+F5</f>
        <v>4574</v>
      </c>
      <c r="P5" s="87">
        <f>+H5/F5</f>
        <v>1.2686926104066463</v>
      </c>
      <c r="Q5" s="87"/>
      <c r="R5" s="88">
        <f>IF(H5="","",H5/(E5*24*30.24))</f>
        <v>0.16317869740488788</v>
      </c>
      <c r="S5" s="68"/>
      <c r="T5" s="89">
        <v>19</v>
      </c>
      <c r="U5" s="89">
        <v>16.899999999999999</v>
      </c>
      <c r="V5" s="90">
        <f>+T5/U5</f>
        <v>1.124260355029586</v>
      </c>
    </row>
    <row r="6" spans="1:22">
      <c r="A6" s="68"/>
      <c r="B6" s="155"/>
      <c r="C6" s="81" t="s">
        <v>85</v>
      </c>
      <c r="D6" s="84" t="s">
        <v>86</v>
      </c>
      <c r="E6" s="85">
        <v>29</v>
      </c>
      <c r="F6" s="86">
        <v>3095</v>
      </c>
      <c r="G6" s="85">
        <v>4116</v>
      </c>
      <c r="H6" s="86">
        <v>4242</v>
      </c>
      <c r="I6" s="85">
        <v>13</v>
      </c>
      <c r="J6" s="85">
        <v>-82</v>
      </c>
      <c r="K6" s="85">
        <v>9615</v>
      </c>
      <c r="L6" s="85" t="s">
        <v>87</v>
      </c>
      <c r="M6" s="85">
        <v>9859</v>
      </c>
      <c r="N6" s="91"/>
      <c r="O6" s="86">
        <f t="shared" ref="O6:O13" si="0">+F6</f>
        <v>3095</v>
      </c>
      <c r="P6" s="87">
        <f t="shared" ref="P6:P46" si="1">+H6/F6</f>
        <v>1.3705977382875605</v>
      </c>
      <c r="Q6" s="87"/>
      <c r="R6" s="88">
        <f t="shared" ref="R6:R46" si="2">IF(H6="","",H6/(E6*24*30.24))</f>
        <v>0.20154853128991063</v>
      </c>
      <c r="S6" s="68"/>
      <c r="T6" s="89">
        <v>19.100000000000001</v>
      </c>
      <c r="U6" s="89">
        <v>17.2</v>
      </c>
      <c r="V6" s="90">
        <f t="shared" ref="V6:V40" si="3">+T6/U6</f>
        <v>1.11046511627907</v>
      </c>
    </row>
    <row r="7" spans="1:22">
      <c r="A7" s="68"/>
      <c r="B7" s="155"/>
      <c r="C7" s="81" t="s">
        <v>5</v>
      </c>
      <c r="D7" s="84" t="s">
        <v>106</v>
      </c>
      <c r="E7" s="85">
        <v>31</v>
      </c>
      <c r="F7" s="86">
        <v>3329</v>
      </c>
      <c r="G7" s="85">
        <v>4235</v>
      </c>
      <c r="H7" s="86">
        <v>4208</v>
      </c>
      <c r="I7" s="85">
        <v>14</v>
      </c>
      <c r="J7" s="85">
        <f>+G7-H7</f>
        <v>27</v>
      </c>
      <c r="K7" s="85">
        <v>13849</v>
      </c>
      <c r="L7" s="85" t="s">
        <v>107</v>
      </c>
      <c r="M7" s="85">
        <v>14192</v>
      </c>
      <c r="N7" s="85"/>
      <c r="O7" s="86">
        <f t="shared" si="0"/>
        <v>3329</v>
      </c>
      <c r="P7" s="87">
        <f t="shared" si="1"/>
        <v>1.264043256233103</v>
      </c>
      <c r="Q7" s="87"/>
      <c r="R7" s="88">
        <f t="shared" si="2"/>
        <v>0.18703419241053651</v>
      </c>
      <c r="S7" s="68"/>
      <c r="T7" s="89">
        <v>19.100000000000001</v>
      </c>
      <c r="U7" s="89">
        <v>19.3</v>
      </c>
      <c r="V7" s="90">
        <f t="shared" si="3"/>
        <v>0.98963730569948194</v>
      </c>
    </row>
    <row r="8" spans="1:22">
      <c r="A8" s="68"/>
      <c r="B8" s="155"/>
      <c r="C8" s="81" t="s">
        <v>6</v>
      </c>
      <c r="D8" s="84" t="s">
        <v>108</v>
      </c>
      <c r="E8" s="85">
        <v>30</v>
      </c>
      <c r="F8" s="86">
        <v>2574</v>
      </c>
      <c r="G8" s="85">
        <v>3494</v>
      </c>
      <c r="H8" s="86">
        <v>3737</v>
      </c>
      <c r="I8" s="85">
        <v>16</v>
      </c>
      <c r="J8" s="85"/>
      <c r="K8" s="92">
        <v>17343</v>
      </c>
      <c r="L8" s="85" t="s">
        <v>88</v>
      </c>
      <c r="M8" s="92">
        <v>17764</v>
      </c>
      <c r="N8" s="85"/>
      <c r="O8" s="86">
        <f t="shared" si="0"/>
        <v>2574</v>
      </c>
      <c r="P8" s="87">
        <f t="shared" si="1"/>
        <v>1.4518259518259518</v>
      </c>
      <c r="Q8" s="87"/>
      <c r="R8" s="88">
        <f t="shared" si="2"/>
        <v>0.17163616990005878</v>
      </c>
      <c r="S8" s="68"/>
      <c r="T8" s="89">
        <v>15.8</v>
      </c>
      <c r="U8" s="89">
        <v>16.2</v>
      </c>
      <c r="V8" s="90">
        <f t="shared" si="3"/>
        <v>0.97530864197530875</v>
      </c>
    </row>
    <row r="9" spans="1:22">
      <c r="A9" s="68"/>
      <c r="B9" s="155"/>
      <c r="C9" s="81" t="s">
        <v>7</v>
      </c>
      <c r="D9" s="84" t="s">
        <v>109</v>
      </c>
      <c r="E9" s="85">
        <v>31</v>
      </c>
      <c r="F9" s="86">
        <v>2370</v>
      </c>
      <c r="G9" s="92">
        <v>2783</v>
      </c>
      <c r="H9" s="93">
        <v>2751</v>
      </c>
      <c r="I9" s="92">
        <v>18</v>
      </c>
      <c r="J9" s="85"/>
      <c r="K9" s="92">
        <v>20126</v>
      </c>
      <c r="L9" s="85" t="s">
        <v>127</v>
      </c>
      <c r="M9" s="92">
        <v>20607</v>
      </c>
      <c r="N9" s="85"/>
      <c r="O9" s="86">
        <f t="shared" si="0"/>
        <v>2370</v>
      </c>
      <c r="P9" s="87">
        <f t="shared" si="1"/>
        <v>1.160759493670886</v>
      </c>
      <c r="Q9" s="87"/>
      <c r="R9" s="88">
        <f t="shared" si="2"/>
        <v>0.12227449223416967</v>
      </c>
      <c r="S9" s="68"/>
      <c r="T9" s="89">
        <v>11.2</v>
      </c>
      <c r="U9" s="89">
        <v>13.6</v>
      </c>
      <c r="V9" s="90">
        <f t="shared" si="3"/>
        <v>0.82352941176470584</v>
      </c>
    </row>
    <row r="10" spans="1:22">
      <c r="A10" s="68"/>
      <c r="B10" s="155"/>
      <c r="C10" s="81" t="s">
        <v>56</v>
      </c>
      <c r="D10" s="84" t="s">
        <v>113</v>
      </c>
      <c r="E10" s="85">
        <v>30</v>
      </c>
      <c r="F10" s="86">
        <v>1771</v>
      </c>
      <c r="G10" s="92"/>
      <c r="H10" s="93">
        <v>2576</v>
      </c>
      <c r="I10" s="92"/>
      <c r="J10" s="85"/>
      <c r="K10" s="92"/>
      <c r="L10" s="85"/>
      <c r="M10" s="92"/>
      <c r="N10" s="85"/>
      <c r="O10" s="86">
        <f t="shared" si="0"/>
        <v>1771</v>
      </c>
      <c r="P10" s="87">
        <f t="shared" si="1"/>
        <v>1.4545454545454546</v>
      </c>
      <c r="Q10" s="87"/>
      <c r="R10" s="88">
        <f t="shared" si="2"/>
        <v>0.11831275720164609</v>
      </c>
      <c r="S10" s="68"/>
      <c r="T10" s="89">
        <v>9.4</v>
      </c>
      <c r="U10" s="89">
        <v>9</v>
      </c>
      <c r="V10" s="90">
        <f t="shared" si="3"/>
        <v>1.0444444444444445</v>
      </c>
    </row>
    <row r="11" spans="1:22">
      <c r="A11" s="68"/>
      <c r="B11" s="155"/>
      <c r="C11" s="81" t="s">
        <v>89</v>
      </c>
      <c r="D11" s="84" t="s">
        <v>128</v>
      </c>
      <c r="E11" s="85">
        <v>31</v>
      </c>
      <c r="F11" s="86">
        <f>+F57</f>
        <v>1527</v>
      </c>
      <c r="G11" s="92"/>
      <c r="H11" s="93">
        <v>2424</v>
      </c>
      <c r="I11" s="92"/>
      <c r="J11" s="85"/>
      <c r="K11" s="92"/>
      <c r="L11" s="85"/>
      <c r="M11" s="92"/>
      <c r="N11" s="85"/>
      <c r="O11" s="86">
        <f t="shared" si="0"/>
        <v>1527</v>
      </c>
      <c r="P11" s="87">
        <f t="shared" si="1"/>
        <v>1.5874263261296659</v>
      </c>
      <c r="Q11" s="87"/>
      <c r="R11" s="88">
        <f t="shared" si="2"/>
        <v>0.10774022870797065</v>
      </c>
      <c r="S11" s="68"/>
      <c r="T11" s="89">
        <v>7.8</v>
      </c>
      <c r="U11" s="89">
        <v>7.3</v>
      </c>
      <c r="V11" s="90">
        <f t="shared" si="3"/>
        <v>1.0684931506849316</v>
      </c>
    </row>
    <row r="12" spans="1:22">
      <c r="A12" s="68"/>
      <c r="B12" s="156" t="s">
        <v>90</v>
      </c>
      <c r="C12" s="94" t="s">
        <v>59</v>
      </c>
      <c r="D12" s="84" t="s">
        <v>91</v>
      </c>
      <c r="E12" s="85">
        <v>31</v>
      </c>
      <c r="F12" s="86">
        <f>+F58</f>
        <v>1624</v>
      </c>
      <c r="G12" s="92"/>
      <c r="H12" s="93">
        <v>2143</v>
      </c>
      <c r="I12" s="92"/>
      <c r="J12" s="85"/>
      <c r="K12" s="92"/>
      <c r="L12" s="85"/>
      <c r="M12" s="92"/>
      <c r="N12" s="85"/>
      <c r="O12" s="86">
        <f t="shared" si="0"/>
        <v>1624</v>
      </c>
      <c r="P12" s="87">
        <f t="shared" si="1"/>
        <v>1.3195812807881773</v>
      </c>
      <c r="Q12" s="87"/>
      <c r="R12" s="88">
        <f t="shared" si="2"/>
        <v>9.5250540479035112E-2</v>
      </c>
      <c r="S12" s="68"/>
      <c r="T12" s="89">
        <v>9.3000000000000007</v>
      </c>
      <c r="U12" s="89">
        <v>9.6999999999999993</v>
      </c>
      <c r="V12" s="90">
        <f t="shared" si="3"/>
        <v>0.95876288659793829</v>
      </c>
    </row>
    <row r="13" spans="1:22">
      <c r="A13" s="68"/>
      <c r="B13" s="155"/>
      <c r="C13" s="94" t="s">
        <v>92</v>
      </c>
      <c r="D13" s="84" t="s">
        <v>93</v>
      </c>
      <c r="E13" s="85">
        <v>28</v>
      </c>
      <c r="F13" s="86">
        <f>+F59</f>
        <v>1797</v>
      </c>
      <c r="G13" s="92"/>
      <c r="H13" s="93">
        <v>2423</v>
      </c>
      <c r="I13" s="92"/>
      <c r="J13" s="85"/>
      <c r="K13" s="92"/>
      <c r="L13" s="85"/>
      <c r="M13" s="92"/>
      <c r="N13" s="85"/>
      <c r="O13" s="86">
        <f t="shared" si="0"/>
        <v>1797</v>
      </c>
      <c r="P13" s="87">
        <f t="shared" si="1"/>
        <v>1.3483583750695605</v>
      </c>
      <c r="Q13" s="87"/>
      <c r="R13" s="88">
        <f t="shared" si="2"/>
        <v>0.11923461514235324</v>
      </c>
      <c r="S13" s="68"/>
      <c r="T13" s="89">
        <v>10</v>
      </c>
      <c r="U13" s="89">
        <v>11.9</v>
      </c>
      <c r="V13" s="90">
        <f t="shared" si="3"/>
        <v>0.84033613445378152</v>
      </c>
    </row>
    <row r="14" spans="1:22">
      <c r="A14" s="68"/>
      <c r="B14" s="155"/>
      <c r="C14" s="95" t="s">
        <v>61</v>
      </c>
      <c r="D14" s="96" t="s">
        <v>94</v>
      </c>
      <c r="E14" s="85">
        <v>31</v>
      </c>
      <c r="F14" s="86">
        <f>+F60</f>
        <v>2618</v>
      </c>
      <c r="G14" s="92"/>
      <c r="H14" s="93">
        <v>3491</v>
      </c>
      <c r="I14" s="92"/>
      <c r="J14" s="85"/>
      <c r="K14" s="92"/>
      <c r="L14" s="85"/>
      <c r="M14" s="92"/>
      <c r="N14" s="85"/>
      <c r="O14" s="86"/>
      <c r="P14" s="87">
        <f t="shared" si="1"/>
        <v>1.3334606569900687</v>
      </c>
      <c r="Q14" s="87"/>
      <c r="R14" s="88">
        <f t="shared" si="2"/>
        <v>0.15516548614666895</v>
      </c>
      <c r="S14" s="68"/>
      <c r="T14" s="89">
        <v>14.7</v>
      </c>
      <c r="U14" s="89">
        <v>15.1</v>
      </c>
      <c r="V14" s="90">
        <f t="shared" si="3"/>
        <v>0.97350993377483441</v>
      </c>
    </row>
    <row r="15" spans="1:22">
      <c r="A15" s="68"/>
      <c r="B15" s="97"/>
      <c r="C15" s="98" t="s">
        <v>27</v>
      </c>
      <c r="D15" s="99"/>
      <c r="E15" s="100">
        <f>SUM(E5:E14)</f>
        <v>321</v>
      </c>
      <c r="F15" s="101">
        <f>SUM(F5:F14)</f>
        <v>25279</v>
      </c>
      <c r="G15" s="101">
        <f t="shared" ref="G15:H15" si="4">SUM(G5:G14)</f>
        <v>14628</v>
      </c>
      <c r="H15" s="101">
        <f t="shared" si="4"/>
        <v>33798</v>
      </c>
      <c r="I15" s="102"/>
      <c r="J15" s="102"/>
      <c r="K15" s="102"/>
      <c r="L15" s="102"/>
      <c r="M15" s="102"/>
      <c r="N15" s="102"/>
      <c r="O15" s="101"/>
      <c r="P15" s="103">
        <f t="shared" si="1"/>
        <v>1.3369990901538826</v>
      </c>
      <c r="Q15" s="103"/>
      <c r="R15" s="104">
        <f t="shared" si="2"/>
        <v>0.14507512073711451</v>
      </c>
      <c r="S15" s="105"/>
      <c r="T15" s="106"/>
      <c r="U15" s="106"/>
      <c r="V15" s="107"/>
    </row>
    <row r="16" spans="1:22">
      <c r="A16" s="68"/>
      <c r="B16" s="108"/>
      <c r="C16" s="109" t="s">
        <v>33</v>
      </c>
      <c r="D16" s="110" t="s">
        <v>95</v>
      </c>
      <c r="E16" s="111">
        <v>30</v>
      </c>
      <c r="F16" s="112">
        <f>+F61</f>
        <v>2955</v>
      </c>
      <c r="G16" s="111"/>
      <c r="H16" s="112">
        <v>3725</v>
      </c>
      <c r="I16" s="111"/>
      <c r="J16" s="111"/>
      <c r="K16" s="111"/>
      <c r="L16" s="111"/>
      <c r="M16" s="111"/>
      <c r="N16" s="111"/>
      <c r="O16" s="112"/>
      <c r="P16" s="113">
        <f t="shared" si="1"/>
        <v>1.260575296108291</v>
      </c>
      <c r="Q16" s="113"/>
      <c r="R16" s="114">
        <f t="shared" si="2"/>
        <v>0.17108502351557908</v>
      </c>
      <c r="S16" s="68"/>
      <c r="T16" s="89">
        <v>17.100000000000001</v>
      </c>
      <c r="U16" s="89">
        <v>18</v>
      </c>
      <c r="V16" s="90">
        <f t="shared" si="3"/>
        <v>0.95000000000000007</v>
      </c>
    </row>
    <row r="17" spans="1:22">
      <c r="A17" s="68"/>
      <c r="B17" s="108"/>
      <c r="C17" s="115" t="s">
        <v>31</v>
      </c>
      <c r="D17" s="116" t="s">
        <v>110</v>
      </c>
      <c r="E17" s="111">
        <v>31</v>
      </c>
      <c r="F17" s="112">
        <f t="shared" ref="F17:F22" si="5">+F50</f>
        <v>3371</v>
      </c>
      <c r="G17" s="111"/>
      <c r="H17" s="112">
        <v>4791</v>
      </c>
      <c r="I17" s="111"/>
      <c r="J17" s="111"/>
      <c r="K17" s="111"/>
      <c r="L17" s="111"/>
      <c r="M17" s="111"/>
      <c r="N17" s="111"/>
      <c r="O17" s="112"/>
      <c r="P17" s="113">
        <f t="shared" si="1"/>
        <v>1.4212399881340849</v>
      </c>
      <c r="Q17" s="113"/>
      <c r="R17" s="114">
        <f t="shared" si="2"/>
        <v>0.21294696193889745</v>
      </c>
      <c r="S17" s="68"/>
      <c r="T17" s="89">
        <v>21.6</v>
      </c>
      <c r="U17" s="89">
        <v>21.4</v>
      </c>
      <c r="V17" s="90">
        <f t="shared" si="3"/>
        <v>1.0093457943925235</v>
      </c>
    </row>
    <row r="18" spans="1:22">
      <c r="A18" s="68"/>
      <c r="B18" s="108"/>
      <c r="C18" s="115" t="s">
        <v>36</v>
      </c>
      <c r="D18" s="116" t="s">
        <v>111</v>
      </c>
      <c r="E18" s="111">
        <v>30</v>
      </c>
      <c r="F18" s="112">
        <f t="shared" si="5"/>
        <v>2888</v>
      </c>
      <c r="G18" s="111"/>
      <c r="H18" s="112">
        <v>3247</v>
      </c>
      <c r="I18" s="111"/>
      <c r="J18" s="111"/>
      <c r="K18" s="111"/>
      <c r="L18" s="111"/>
      <c r="M18" s="111"/>
      <c r="N18" s="111"/>
      <c r="O18" s="112"/>
      <c r="P18" s="113">
        <f t="shared" si="1"/>
        <v>1.1243074792243768</v>
      </c>
      <c r="Q18" s="113"/>
      <c r="R18" s="114">
        <f t="shared" si="2"/>
        <v>0.14913102586713697</v>
      </c>
      <c r="S18" s="68"/>
      <c r="T18" s="89">
        <v>16.5</v>
      </c>
      <c r="U18" s="89">
        <v>16.600000000000001</v>
      </c>
      <c r="V18" s="90">
        <f t="shared" si="3"/>
        <v>0.99397590361445776</v>
      </c>
    </row>
    <row r="19" spans="1:22">
      <c r="A19" s="68"/>
      <c r="B19" s="108"/>
      <c r="C19" s="115" t="s">
        <v>85</v>
      </c>
      <c r="D19" s="116" t="s">
        <v>112</v>
      </c>
      <c r="E19" s="111">
        <v>31</v>
      </c>
      <c r="F19" s="112">
        <f t="shared" si="5"/>
        <v>3095</v>
      </c>
      <c r="G19" s="111"/>
      <c r="H19" s="112">
        <v>3745</v>
      </c>
      <c r="I19" s="111"/>
      <c r="J19" s="111"/>
      <c r="K19" s="111"/>
      <c r="L19" s="111"/>
      <c r="M19" s="111"/>
      <c r="N19" s="111"/>
      <c r="O19" s="112"/>
      <c r="P19" s="113">
        <f t="shared" si="1"/>
        <v>1.2100161550888531</v>
      </c>
      <c r="Q19" s="113"/>
      <c r="R19" s="114">
        <f t="shared" si="2"/>
        <v>0.16645509757068899</v>
      </c>
      <c r="S19" s="68"/>
      <c r="T19" s="89">
        <v>17.399999999999999</v>
      </c>
      <c r="U19" s="89">
        <f t="shared" ref="U19:U27" si="6">+T6</f>
        <v>19.100000000000001</v>
      </c>
      <c r="V19" s="90">
        <f t="shared" si="3"/>
        <v>0.91099476439790561</v>
      </c>
    </row>
    <row r="20" spans="1:22">
      <c r="A20" s="68"/>
      <c r="B20" s="108"/>
      <c r="C20" s="115" t="s">
        <v>96</v>
      </c>
      <c r="D20" s="116" t="s">
        <v>106</v>
      </c>
      <c r="E20" s="111">
        <v>31</v>
      </c>
      <c r="F20" s="112">
        <f t="shared" si="5"/>
        <v>3329</v>
      </c>
      <c r="G20" s="111"/>
      <c r="H20" s="112">
        <v>2505</v>
      </c>
      <c r="I20" s="111"/>
      <c r="J20" s="111"/>
      <c r="K20" s="111"/>
      <c r="L20" s="111"/>
      <c r="M20" s="111"/>
      <c r="N20" s="111"/>
      <c r="O20" s="112"/>
      <c r="P20" s="113">
        <f t="shared" si="1"/>
        <v>0.75247822168819467</v>
      </c>
      <c r="Q20" s="113"/>
      <c r="R20" s="114">
        <f t="shared" si="2"/>
        <v>0.1113404591227172</v>
      </c>
      <c r="S20" s="68"/>
      <c r="T20" s="89">
        <v>12.1</v>
      </c>
      <c r="U20" s="89">
        <f t="shared" si="6"/>
        <v>19.100000000000001</v>
      </c>
      <c r="V20" s="90">
        <f t="shared" si="3"/>
        <v>0.63350785340314131</v>
      </c>
    </row>
    <row r="21" spans="1:22">
      <c r="A21" s="68"/>
      <c r="B21" s="108"/>
      <c r="C21" s="115" t="s">
        <v>97</v>
      </c>
      <c r="D21" s="116" t="s">
        <v>108</v>
      </c>
      <c r="E21" s="111">
        <v>30</v>
      </c>
      <c r="F21" s="112">
        <f t="shared" si="5"/>
        <v>2574</v>
      </c>
      <c r="G21" s="111"/>
      <c r="H21" s="112">
        <v>3435</v>
      </c>
      <c r="I21" s="111"/>
      <c r="J21" s="111"/>
      <c r="K21" s="111"/>
      <c r="L21" s="111"/>
      <c r="M21" s="111"/>
      <c r="N21" s="111"/>
      <c r="O21" s="112"/>
      <c r="P21" s="113">
        <f t="shared" si="1"/>
        <v>1.3344988344988344</v>
      </c>
      <c r="Q21" s="113"/>
      <c r="R21" s="114">
        <f t="shared" si="2"/>
        <v>0.15776565255731922</v>
      </c>
      <c r="S21" s="68"/>
      <c r="T21" s="89">
        <v>14.9</v>
      </c>
      <c r="U21" s="89">
        <f t="shared" si="6"/>
        <v>15.8</v>
      </c>
      <c r="V21" s="90">
        <f t="shared" si="3"/>
        <v>0.94303797468354433</v>
      </c>
    </row>
    <row r="22" spans="1:22">
      <c r="A22" s="68"/>
      <c r="B22" s="108"/>
      <c r="C22" s="115" t="s">
        <v>7</v>
      </c>
      <c r="D22" s="116" t="s">
        <v>109</v>
      </c>
      <c r="E22" s="111">
        <v>31</v>
      </c>
      <c r="F22" s="112">
        <f t="shared" si="5"/>
        <v>2370</v>
      </c>
      <c r="G22" s="111"/>
      <c r="H22" s="112">
        <v>3154</v>
      </c>
      <c r="I22" s="111"/>
      <c r="J22" s="111"/>
      <c r="K22" s="111"/>
      <c r="L22" s="111"/>
      <c r="M22" s="111"/>
      <c r="N22" s="111"/>
      <c r="O22" s="112"/>
      <c r="P22" s="113">
        <f t="shared" si="1"/>
        <v>1.330801687763713</v>
      </c>
      <c r="Q22" s="113">
        <f t="shared" ref="Q22:Q40" si="7">+H22/H9</f>
        <v>1.1464921846601235</v>
      </c>
      <c r="R22" s="114">
        <f t="shared" si="2"/>
        <v>0.1401867497297605</v>
      </c>
      <c r="S22" s="68"/>
      <c r="T22" s="89">
        <v>12.5</v>
      </c>
      <c r="U22" s="89">
        <f t="shared" si="6"/>
        <v>11.2</v>
      </c>
      <c r="V22" s="90">
        <f t="shared" si="3"/>
        <v>1.1160714285714286</v>
      </c>
    </row>
    <row r="23" spans="1:22">
      <c r="A23" s="68"/>
      <c r="B23" s="108"/>
      <c r="C23" s="115" t="s">
        <v>56</v>
      </c>
      <c r="D23" s="116" t="s">
        <v>113</v>
      </c>
      <c r="E23" s="111">
        <v>30</v>
      </c>
      <c r="F23" s="112">
        <f>+F56</f>
        <v>1771</v>
      </c>
      <c r="G23" s="111"/>
      <c r="H23" s="112">
        <v>2558</v>
      </c>
      <c r="I23" s="111"/>
      <c r="J23" s="111"/>
      <c r="K23" s="111"/>
      <c r="L23" s="111"/>
      <c r="M23" s="111"/>
      <c r="N23" s="111"/>
      <c r="O23" s="112"/>
      <c r="P23" s="113">
        <f t="shared" si="1"/>
        <v>1.4443817052512704</v>
      </c>
      <c r="Q23" s="113">
        <f t="shared" si="7"/>
        <v>0.99301242236024845</v>
      </c>
      <c r="R23" s="114">
        <f t="shared" si="2"/>
        <v>0.11748603762492651</v>
      </c>
      <c r="S23" s="68"/>
      <c r="T23" s="89">
        <v>9.6</v>
      </c>
      <c r="U23" s="89">
        <f t="shared" si="6"/>
        <v>9.4</v>
      </c>
      <c r="V23" s="90">
        <f t="shared" si="3"/>
        <v>1.0212765957446808</v>
      </c>
    </row>
    <row r="24" spans="1:22">
      <c r="A24" s="68"/>
      <c r="B24" s="108"/>
      <c r="C24" s="115" t="s">
        <v>89</v>
      </c>
      <c r="D24" s="116" t="s">
        <v>114</v>
      </c>
      <c r="E24" s="111">
        <v>31</v>
      </c>
      <c r="F24" s="112">
        <f>+F57</f>
        <v>1527</v>
      </c>
      <c r="G24" s="111"/>
      <c r="H24" s="112">
        <v>1863</v>
      </c>
      <c r="I24" s="111"/>
      <c r="J24" s="111"/>
      <c r="K24" s="111"/>
      <c r="L24" s="111"/>
      <c r="M24" s="111"/>
      <c r="N24" s="111"/>
      <c r="O24" s="112"/>
      <c r="P24" s="113">
        <f t="shared" si="1"/>
        <v>1.2200392927308448</v>
      </c>
      <c r="Q24" s="113">
        <f t="shared" si="7"/>
        <v>0.76856435643564358</v>
      </c>
      <c r="R24" s="114">
        <f t="shared" si="2"/>
        <v>8.2805299539170513E-2</v>
      </c>
      <c r="S24" s="68"/>
      <c r="T24" s="89">
        <v>7.7</v>
      </c>
      <c r="U24" s="89">
        <f t="shared" si="6"/>
        <v>7.8</v>
      </c>
      <c r="V24" s="90">
        <f t="shared" si="3"/>
        <v>0.98717948717948723</v>
      </c>
    </row>
    <row r="25" spans="1:22">
      <c r="A25" s="68"/>
      <c r="B25" s="117" t="s">
        <v>98</v>
      </c>
      <c r="C25" s="115" t="s">
        <v>59</v>
      </c>
      <c r="D25" s="116" t="s">
        <v>115</v>
      </c>
      <c r="E25" s="111">
        <v>31</v>
      </c>
      <c r="F25" s="112">
        <f>+F58</f>
        <v>1624</v>
      </c>
      <c r="G25" s="111"/>
      <c r="H25" s="112">
        <v>2054</v>
      </c>
      <c r="I25" s="111"/>
      <c r="J25" s="111"/>
      <c r="K25" s="111"/>
      <c r="L25" s="111"/>
      <c r="M25" s="111"/>
      <c r="N25" s="111"/>
      <c r="O25" s="112"/>
      <c r="P25" s="113">
        <f t="shared" si="1"/>
        <v>1.2647783251231528</v>
      </c>
      <c r="Q25" s="113">
        <f t="shared" si="7"/>
        <v>0.95846943537097529</v>
      </c>
      <c r="R25" s="114">
        <f t="shared" si="2"/>
        <v>9.1294731751721009E-2</v>
      </c>
      <c r="S25" s="68"/>
      <c r="T25" s="89">
        <v>8.1999999999999993</v>
      </c>
      <c r="U25" s="89">
        <f t="shared" si="6"/>
        <v>9.3000000000000007</v>
      </c>
      <c r="V25" s="90">
        <f t="shared" si="3"/>
        <v>0.88172043010752676</v>
      </c>
    </row>
    <row r="26" spans="1:22">
      <c r="A26" s="68"/>
      <c r="B26" s="108"/>
      <c r="C26" s="115" t="s">
        <v>92</v>
      </c>
      <c r="D26" s="116" t="s">
        <v>116</v>
      </c>
      <c r="E26" s="111">
        <v>28</v>
      </c>
      <c r="F26" s="112">
        <f>+F59</f>
        <v>1797</v>
      </c>
      <c r="G26" s="111"/>
      <c r="H26" s="112">
        <v>2432</v>
      </c>
      <c r="I26" s="111"/>
      <c r="J26" s="111"/>
      <c r="K26" s="111"/>
      <c r="L26" s="111"/>
      <c r="M26" s="111"/>
      <c r="N26" s="111"/>
      <c r="O26" s="112"/>
      <c r="P26" s="113">
        <f t="shared" si="1"/>
        <v>1.3533667223149695</v>
      </c>
      <c r="Q26" s="113">
        <f t="shared" si="7"/>
        <v>1.0037144036318613</v>
      </c>
      <c r="R26" s="114">
        <f t="shared" si="2"/>
        <v>0.11967750062988158</v>
      </c>
      <c r="S26" s="68"/>
      <c r="T26" s="89">
        <v>10.7</v>
      </c>
      <c r="U26" s="89">
        <f t="shared" si="6"/>
        <v>10</v>
      </c>
      <c r="V26" s="90">
        <f t="shared" si="3"/>
        <v>1.0699999999999998</v>
      </c>
    </row>
    <row r="27" spans="1:22">
      <c r="A27" s="68"/>
      <c r="B27" s="108"/>
      <c r="C27" s="118" t="s">
        <v>12</v>
      </c>
      <c r="D27" s="119" t="s">
        <v>117</v>
      </c>
      <c r="E27" s="111">
        <v>31</v>
      </c>
      <c r="F27" s="112">
        <f>+F60</f>
        <v>2618</v>
      </c>
      <c r="G27" s="111"/>
      <c r="H27" s="112">
        <v>3824</v>
      </c>
      <c r="I27" s="111"/>
      <c r="J27" s="111"/>
      <c r="K27" s="111"/>
      <c r="L27" s="111"/>
      <c r="M27" s="111"/>
      <c r="N27" s="111"/>
      <c r="O27" s="112"/>
      <c r="P27" s="113">
        <f t="shared" si="1"/>
        <v>1.4606569900687547</v>
      </c>
      <c r="Q27" s="113">
        <f t="shared" si="7"/>
        <v>1.0953881409338297</v>
      </c>
      <c r="R27" s="114">
        <f t="shared" si="2"/>
        <v>0.16996643340729364</v>
      </c>
      <c r="S27" s="68"/>
      <c r="T27" s="89">
        <v>15.2</v>
      </c>
      <c r="U27" s="89">
        <f t="shared" si="6"/>
        <v>14.7</v>
      </c>
      <c r="V27" s="90">
        <f t="shared" si="3"/>
        <v>1.0340136054421769</v>
      </c>
    </row>
    <row r="28" spans="1:22">
      <c r="A28" s="68"/>
      <c r="B28" s="97"/>
      <c r="C28" s="98" t="s">
        <v>34</v>
      </c>
      <c r="D28" s="99"/>
      <c r="E28" s="120">
        <f>SUM(E16:E27)</f>
        <v>365</v>
      </c>
      <c r="F28" s="120">
        <f t="shared" ref="F28:H28" si="8">SUM(F16:F27)</f>
        <v>29919</v>
      </c>
      <c r="G28" s="120">
        <f t="shared" si="8"/>
        <v>0</v>
      </c>
      <c r="H28" s="120">
        <f t="shared" si="8"/>
        <v>37333</v>
      </c>
      <c r="I28" s="102"/>
      <c r="J28" s="102"/>
      <c r="K28" s="102"/>
      <c r="L28" s="102"/>
      <c r="M28" s="102"/>
      <c r="N28" s="102"/>
      <c r="O28" s="101"/>
      <c r="P28" s="103">
        <f t="shared" si="1"/>
        <v>1.247802399812828</v>
      </c>
      <c r="Q28" s="103">
        <f t="shared" si="7"/>
        <v>1.1045919876915793</v>
      </c>
      <c r="R28" s="104">
        <f t="shared" si="2"/>
        <v>0.14093115049165281</v>
      </c>
      <c r="S28" s="105"/>
      <c r="T28" s="106"/>
      <c r="U28" s="106"/>
      <c r="V28" s="107"/>
    </row>
    <row r="29" spans="1:22">
      <c r="A29" s="68"/>
      <c r="B29" s="121">
        <v>2015</v>
      </c>
      <c r="C29" s="122" t="s">
        <v>33</v>
      </c>
      <c r="D29" s="123" t="s">
        <v>118</v>
      </c>
      <c r="E29" s="85">
        <v>30</v>
      </c>
      <c r="F29" s="86">
        <f t="shared" ref="F29" si="9">+F61</f>
        <v>2955</v>
      </c>
      <c r="G29" s="92"/>
      <c r="H29" s="93">
        <v>3183</v>
      </c>
      <c r="I29" s="92"/>
      <c r="J29" s="85"/>
      <c r="K29" s="92"/>
      <c r="L29" s="85"/>
      <c r="M29" s="92"/>
      <c r="N29" s="85"/>
      <c r="O29" s="86"/>
      <c r="P29" s="87">
        <f t="shared" si="1"/>
        <v>1.0771573604060913</v>
      </c>
      <c r="Q29" s="87">
        <f t="shared" si="7"/>
        <v>0.85449664429530203</v>
      </c>
      <c r="R29" s="88">
        <f t="shared" si="2"/>
        <v>0.14619157848324515</v>
      </c>
      <c r="S29" s="68"/>
      <c r="T29" s="89">
        <v>14.9</v>
      </c>
      <c r="U29" s="89">
        <f t="shared" ref="U29:U34" si="10">+T16</f>
        <v>17.100000000000001</v>
      </c>
      <c r="V29" s="90">
        <f t="shared" si="3"/>
        <v>0.87134502923976598</v>
      </c>
    </row>
    <row r="30" spans="1:22">
      <c r="A30" s="68"/>
      <c r="B30" s="121" t="s">
        <v>99</v>
      </c>
      <c r="C30" s="94" t="s">
        <v>31</v>
      </c>
      <c r="D30" s="84" t="s">
        <v>100</v>
      </c>
      <c r="E30" s="85">
        <v>31</v>
      </c>
      <c r="F30" s="86">
        <f>+F50</f>
        <v>3371</v>
      </c>
      <c r="G30" s="92"/>
      <c r="H30" s="93">
        <v>4415</v>
      </c>
      <c r="I30" s="92"/>
      <c r="J30" s="85"/>
      <c r="K30" s="92"/>
      <c r="L30" s="85"/>
      <c r="M30" s="92"/>
      <c r="N30" s="85"/>
      <c r="O30" s="86"/>
      <c r="P30" s="87">
        <f t="shared" si="1"/>
        <v>1.3097003856422427</v>
      </c>
      <c r="Q30" s="87">
        <f t="shared" si="7"/>
        <v>0.92151951575871427</v>
      </c>
      <c r="R30" s="88">
        <f t="shared" si="2"/>
        <v>0.19623478124822213</v>
      </c>
      <c r="S30" s="68"/>
      <c r="T30" s="89">
        <v>20.2</v>
      </c>
      <c r="U30" s="89">
        <f t="shared" si="10"/>
        <v>21.6</v>
      </c>
      <c r="V30" s="90">
        <f t="shared" si="3"/>
        <v>0.93518518518518512</v>
      </c>
    </row>
    <row r="31" spans="1:22">
      <c r="A31" s="68"/>
      <c r="B31" s="124"/>
      <c r="C31" s="94" t="s">
        <v>36</v>
      </c>
      <c r="D31" s="84" t="s">
        <v>120</v>
      </c>
      <c r="E31" s="85">
        <v>30</v>
      </c>
      <c r="F31" s="86">
        <f>+F51</f>
        <v>2888</v>
      </c>
      <c r="G31" s="92"/>
      <c r="H31" s="93">
        <v>3186</v>
      </c>
      <c r="I31" s="92"/>
      <c r="J31" s="85"/>
      <c r="K31" s="92"/>
      <c r="L31" s="85"/>
      <c r="M31" s="92"/>
      <c r="N31" s="85"/>
      <c r="O31" s="86"/>
      <c r="P31" s="87">
        <f t="shared" si="1"/>
        <v>1.1031855955678671</v>
      </c>
      <c r="Q31" s="87">
        <f t="shared" si="7"/>
        <v>0.98121342777948872</v>
      </c>
      <c r="R31" s="88">
        <f t="shared" si="2"/>
        <v>0.14632936507936509</v>
      </c>
      <c r="S31" s="68"/>
      <c r="T31" s="89">
        <v>16.100000000000001</v>
      </c>
      <c r="U31" s="89">
        <f t="shared" si="10"/>
        <v>16.5</v>
      </c>
      <c r="V31" s="90">
        <f t="shared" si="3"/>
        <v>0.97575757575757582</v>
      </c>
    </row>
    <row r="32" spans="1:22">
      <c r="A32" s="68"/>
      <c r="B32" s="124"/>
      <c r="C32" s="94" t="s">
        <v>85</v>
      </c>
      <c r="D32" s="84" t="s">
        <v>121</v>
      </c>
      <c r="E32" s="85">
        <v>31</v>
      </c>
      <c r="F32" s="86">
        <f>+F52</f>
        <v>3095</v>
      </c>
      <c r="G32" s="92"/>
      <c r="H32" s="93">
        <v>3198</v>
      </c>
      <c r="I32" s="92"/>
      <c r="J32" s="85"/>
      <c r="K32" s="92"/>
      <c r="L32" s="85"/>
      <c r="M32" s="92"/>
      <c r="N32" s="85"/>
      <c r="O32" s="86"/>
      <c r="P32" s="87">
        <f t="shared" si="1"/>
        <v>1.0332794830371568</v>
      </c>
      <c r="Q32" s="87">
        <f t="shared" si="7"/>
        <v>0.8539385847797063</v>
      </c>
      <c r="R32" s="88">
        <f t="shared" si="2"/>
        <v>0.14214243044888208</v>
      </c>
      <c r="S32" s="68"/>
      <c r="T32" s="89">
        <v>15.5</v>
      </c>
      <c r="U32" s="89">
        <f t="shared" si="10"/>
        <v>17.399999999999999</v>
      </c>
      <c r="V32" s="90">
        <f t="shared" si="3"/>
        <v>0.8908045977011495</v>
      </c>
    </row>
    <row r="33" spans="1:22">
      <c r="A33" s="68"/>
      <c r="B33" s="124"/>
      <c r="C33" s="94" t="s">
        <v>96</v>
      </c>
      <c r="D33" s="84" t="s">
        <v>122</v>
      </c>
      <c r="E33" s="85">
        <v>31</v>
      </c>
      <c r="F33" s="86">
        <f t="shared" ref="F33:F35" si="11">+F53</f>
        <v>3329</v>
      </c>
      <c r="G33" s="92"/>
      <c r="H33" s="93">
        <v>3749</v>
      </c>
      <c r="I33" s="92"/>
      <c r="J33" s="85"/>
      <c r="K33" s="92"/>
      <c r="L33" s="85"/>
      <c r="M33" s="92"/>
      <c r="N33" s="85"/>
      <c r="O33" s="86"/>
      <c r="P33" s="87">
        <f t="shared" si="1"/>
        <v>1.1261640132171824</v>
      </c>
      <c r="Q33" s="87">
        <f t="shared" si="7"/>
        <v>1.4966067864271457</v>
      </c>
      <c r="R33" s="88">
        <f t="shared" si="2"/>
        <v>0.16663288672697277</v>
      </c>
      <c r="S33" s="68"/>
      <c r="T33" s="89">
        <v>17.100000000000001</v>
      </c>
      <c r="U33" s="89">
        <f t="shared" si="10"/>
        <v>12.1</v>
      </c>
      <c r="V33" s="90">
        <f t="shared" si="3"/>
        <v>1.4132231404958679</v>
      </c>
    </row>
    <row r="34" spans="1:22">
      <c r="A34" s="68"/>
      <c r="B34" s="124"/>
      <c r="C34" s="94" t="s">
        <v>97</v>
      </c>
      <c r="D34" s="84" t="s">
        <v>123</v>
      </c>
      <c r="E34" s="85">
        <v>30</v>
      </c>
      <c r="F34" s="86">
        <f t="shared" si="11"/>
        <v>2574</v>
      </c>
      <c r="G34" s="92"/>
      <c r="H34" s="93">
        <v>3245</v>
      </c>
      <c r="I34" s="92"/>
      <c r="J34" s="85"/>
      <c r="K34" s="92"/>
      <c r="L34" s="85"/>
      <c r="M34" s="92"/>
      <c r="N34" s="85"/>
      <c r="O34" s="86"/>
      <c r="P34" s="87">
        <f t="shared" si="1"/>
        <v>1.2606837606837606</v>
      </c>
      <c r="Q34" s="87">
        <f t="shared" si="7"/>
        <v>0.94468704512372637</v>
      </c>
      <c r="R34" s="88">
        <f t="shared" si="2"/>
        <v>0.14903916813639037</v>
      </c>
      <c r="S34" s="68"/>
      <c r="T34" s="89">
        <v>14.9</v>
      </c>
      <c r="U34" s="89">
        <f t="shared" si="10"/>
        <v>14.9</v>
      </c>
      <c r="V34" s="90">
        <f t="shared" si="3"/>
        <v>1</v>
      </c>
    </row>
    <row r="35" spans="1:22">
      <c r="A35" s="68"/>
      <c r="B35" s="124"/>
      <c r="C35" s="94" t="s">
        <v>54</v>
      </c>
      <c r="D35" s="84" t="s">
        <v>124</v>
      </c>
      <c r="E35" s="85">
        <v>31</v>
      </c>
      <c r="F35" s="86">
        <f t="shared" si="11"/>
        <v>2370</v>
      </c>
      <c r="G35" s="92"/>
      <c r="H35" s="93">
        <v>3857</v>
      </c>
      <c r="I35" s="92"/>
      <c r="J35" s="85"/>
      <c r="K35" s="92"/>
      <c r="L35" s="85"/>
      <c r="M35" s="92"/>
      <c r="N35" s="85"/>
      <c r="O35" s="86"/>
      <c r="P35" s="87">
        <f t="shared" si="1"/>
        <v>1.6274261603375528</v>
      </c>
      <c r="Q35" s="87">
        <f t="shared" si="7"/>
        <v>1.2228915662650603</v>
      </c>
      <c r="R35" s="88">
        <f t="shared" si="2"/>
        <v>0.17143319394663484</v>
      </c>
      <c r="S35" s="68"/>
      <c r="T35" s="89">
        <v>14.9</v>
      </c>
      <c r="U35" s="89">
        <v>12.5</v>
      </c>
      <c r="V35" s="90">
        <f t="shared" si="3"/>
        <v>1.1919999999999999</v>
      </c>
    </row>
    <row r="36" spans="1:22">
      <c r="A36" s="68"/>
      <c r="B36" s="124"/>
      <c r="C36" s="94" t="s">
        <v>56</v>
      </c>
      <c r="D36" s="84" t="s">
        <v>125</v>
      </c>
      <c r="E36" s="85">
        <v>30</v>
      </c>
      <c r="F36" s="86">
        <f>+F56</f>
        <v>1771</v>
      </c>
      <c r="G36" s="92"/>
      <c r="H36" s="93">
        <v>1924</v>
      </c>
      <c r="I36" s="92"/>
      <c r="J36" s="85"/>
      <c r="K36" s="92"/>
      <c r="L36" s="85"/>
      <c r="M36" s="92"/>
      <c r="N36" s="85"/>
      <c r="O36" s="86"/>
      <c r="P36" s="87">
        <f t="shared" si="1"/>
        <v>1.0863918690005647</v>
      </c>
      <c r="Q36" s="87">
        <f t="shared" si="7"/>
        <v>0.75215011727912429</v>
      </c>
      <c r="R36" s="88">
        <f t="shared" si="2"/>
        <v>8.8367136978248093E-2</v>
      </c>
      <c r="S36" s="68"/>
      <c r="T36" s="89">
        <v>8</v>
      </c>
      <c r="U36" s="89">
        <v>9.6</v>
      </c>
      <c r="V36" s="90">
        <f t="shared" si="3"/>
        <v>0.83333333333333337</v>
      </c>
    </row>
    <row r="37" spans="1:22">
      <c r="A37" s="68"/>
      <c r="B37" s="124"/>
      <c r="C37" s="94" t="s">
        <v>89</v>
      </c>
      <c r="D37" s="84" t="s">
        <v>114</v>
      </c>
      <c r="E37" s="85">
        <v>31</v>
      </c>
      <c r="F37" s="86">
        <f>+F57</f>
        <v>1527</v>
      </c>
      <c r="G37" s="92"/>
      <c r="H37" s="93">
        <v>2015</v>
      </c>
      <c r="I37" s="92"/>
      <c r="J37" s="85"/>
      <c r="K37" s="92"/>
      <c r="L37" s="85"/>
      <c r="M37" s="92"/>
      <c r="N37" s="85"/>
      <c r="O37" s="86"/>
      <c r="P37" s="87">
        <f t="shared" si="1"/>
        <v>1.3195808775376556</v>
      </c>
      <c r="Q37" s="87">
        <f t="shared" si="7"/>
        <v>1.0815888352120235</v>
      </c>
      <c r="R37" s="88">
        <f t="shared" si="2"/>
        <v>8.9561287477954152E-2</v>
      </c>
      <c r="S37" s="68"/>
      <c r="T37" s="89">
        <v>8</v>
      </c>
      <c r="U37" s="89">
        <v>7.7</v>
      </c>
      <c r="V37" s="90">
        <f t="shared" si="3"/>
        <v>1.0389610389610389</v>
      </c>
    </row>
    <row r="38" spans="1:22">
      <c r="A38" s="68"/>
      <c r="B38" s="124"/>
      <c r="C38" s="94" t="s">
        <v>59</v>
      </c>
      <c r="D38" s="84" t="s">
        <v>115</v>
      </c>
      <c r="E38" s="85">
        <v>31</v>
      </c>
      <c r="F38" s="86">
        <f>+F58</f>
        <v>1624</v>
      </c>
      <c r="G38" s="92"/>
      <c r="H38" s="93">
        <v>2059</v>
      </c>
      <c r="I38" s="92"/>
      <c r="J38" s="85"/>
      <c r="K38" s="92"/>
      <c r="L38" s="85"/>
      <c r="M38" s="92"/>
      <c r="N38" s="85"/>
      <c r="O38" s="86"/>
      <c r="P38" s="87">
        <f t="shared" si="1"/>
        <v>1.2678571428571428</v>
      </c>
      <c r="Q38" s="87">
        <f t="shared" si="7"/>
        <v>1.0024342745861734</v>
      </c>
      <c r="R38" s="88">
        <f t="shared" si="2"/>
        <v>9.1516968197075735E-2</v>
      </c>
      <c r="S38" s="68"/>
      <c r="T38" s="89">
        <v>8.1999999999999993</v>
      </c>
      <c r="U38" s="89">
        <v>8.1999999999999993</v>
      </c>
      <c r="V38" s="90">
        <f t="shared" si="3"/>
        <v>1</v>
      </c>
    </row>
    <row r="39" spans="1:22">
      <c r="A39" s="68"/>
      <c r="B39" s="124"/>
      <c r="C39" s="94" t="s">
        <v>92</v>
      </c>
      <c r="D39" s="84" t="s">
        <v>126</v>
      </c>
      <c r="E39" s="85">
        <v>29</v>
      </c>
      <c r="F39" s="86">
        <f>+F59</f>
        <v>1797</v>
      </c>
      <c r="G39" s="92"/>
      <c r="H39" s="93">
        <v>2454</v>
      </c>
      <c r="I39" s="92"/>
      <c r="J39" s="85"/>
      <c r="K39" s="92"/>
      <c r="L39" s="85"/>
      <c r="M39" s="92"/>
      <c r="N39" s="85"/>
      <c r="O39" s="86"/>
      <c r="P39" s="87">
        <f t="shared" si="1"/>
        <v>1.3656093489148582</v>
      </c>
      <c r="Q39" s="87">
        <f t="shared" si="7"/>
        <v>1.009046052631579</v>
      </c>
      <c r="R39" s="88">
        <f t="shared" si="2"/>
        <v>0.11659596788907135</v>
      </c>
      <c r="S39" s="68"/>
      <c r="T39" s="89">
        <v>10.6</v>
      </c>
      <c r="U39" s="89">
        <v>10.7</v>
      </c>
      <c r="V39" s="90">
        <f t="shared" si="3"/>
        <v>0.99065420560747663</v>
      </c>
    </row>
    <row r="40" spans="1:22">
      <c r="A40" s="68"/>
      <c r="B40" s="124"/>
      <c r="C40" s="95" t="s">
        <v>61</v>
      </c>
      <c r="D40" s="96" t="s">
        <v>117</v>
      </c>
      <c r="E40" s="85">
        <v>31</v>
      </c>
      <c r="F40" s="86">
        <f>+F60</f>
        <v>2618</v>
      </c>
      <c r="G40" s="92"/>
      <c r="H40" s="93">
        <v>3721</v>
      </c>
      <c r="I40" s="92"/>
      <c r="J40" s="85"/>
      <c r="K40" s="92"/>
      <c r="L40" s="85"/>
      <c r="M40" s="92"/>
      <c r="N40" s="85"/>
      <c r="O40" s="86"/>
      <c r="P40" s="87">
        <f t="shared" si="1"/>
        <v>1.4213139801375096</v>
      </c>
      <c r="Q40" s="87">
        <f t="shared" si="7"/>
        <v>0.97306485355648531</v>
      </c>
      <c r="R40" s="88">
        <f t="shared" si="2"/>
        <v>0.16538836263298631</v>
      </c>
      <c r="S40" s="68"/>
      <c r="T40" s="89">
        <v>15.7</v>
      </c>
      <c r="U40" s="89">
        <v>15.2</v>
      </c>
      <c r="V40" s="90">
        <f t="shared" si="3"/>
        <v>1.0328947368421053</v>
      </c>
    </row>
    <row r="41" spans="1:22">
      <c r="A41" s="68"/>
      <c r="B41" s="125"/>
      <c r="C41" s="98" t="s">
        <v>58</v>
      </c>
      <c r="D41" s="99"/>
      <c r="E41" s="120">
        <f>SUM(E29:E40)</f>
        <v>366</v>
      </c>
      <c r="F41" s="120">
        <f t="shared" ref="F41:H41" si="12">SUM(F29:F40)</f>
        <v>29919</v>
      </c>
      <c r="G41" s="120">
        <f t="shared" si="12"/>
        <v>0</v>
      </c>
      <c r="H41" s="120">
        <f t="shared" si="12"/>
        <v>37006</v>
      </c>
      <c r="I41" s="102"/>
      <c r="J41" s="102"/>
      <c r="K41" s="102"/>
      <c r="L41" s="102"/>
      <c r="M41" s="102"/>
      <c r="N41" s="102"/>
      <c r="O41" s="101"/>
      <c r="P41" s="103">
        <f t="shared" si="1"/>
        <v>1.2368728901367025</v>
      </c>
      <c r="Q41" s="103">
        <f>+H41/H28</f>
        <v>0.99124099322315373</v>
      </c>
      <c r="R41" s="104">
        <f t="shared" si="2"/>
        <v>0.13931504852497567</v>
      </c>
      <c r="S41" s="68"/>
      <c r="T41" s="89"/>
      <c r="U41" s="89"/>
      <c r="V41" s="90"/>
    </row>
    <row r="42" spans="1:22">
      <c r="A42" s="68"/>
      <c r="B42" s="126">
        <v>2016</v>
      </c>
      <c r="C42" s="122" t="s">
        <v>33</v>
      </c>
      <c r="D42" s="123" t="s">
        <v>118</v>
      </c>
      <c r="E42" s="85">
        <v>30</v>
      </c>
      <c r="F42" s="91">
        <v>2955</v>
      </c>
      <c r="G42" s="85"/>
      <c r="H42" s="91">
        <v>3626</v>
      </c>
      <c r="I42" s="92"/>
      <c r="J42" s="85"/>
      <c r="K42" s="92"/>
      <c r="L42" s="85"/>
      <c r="M42" s="92"/>
      <c r="N42" s="85"/>
      <c r="O42" s="86"/>
      <c r="P42" s="87">
        <f>+H42/F42</f>
        <v>1.2270727580372252</v>
      </c>
      <c r="Q42" s="87">
        <f>+H42/H29</f>
        <v>1.139176877159912</v>
      </c>
      <c r="R42" s="88">
        <f t="shared" si="2"/>
        <v>0.16653806584362141</v>
      </c>
      <c r="S42" s="68"/>
      <c r="T42" s="89">
        <v>16.899999999999999</v>
      </c>
      <c r="U42" s="89">
        <v>14.9</v>
      </c>
      <c r="V42" s="90">
        <f>+T42/U42</f>
        <v>1.1342281879194629</v>
      </c>
    </row>
    <row r="43" spans="1:22">
      <c r="A43" s="68"/>
      <c r="B43" s="121"/>
      <c r="C43" s="127" t="s">
        <v>31</v>
      </c>
      <c r="D43" s="128" t="s">
        <v>119</v>
      </c>
      <c r="E43" s="85">
        <v>31</v>
      </c>
      <c r="F43" s="91">
        <v>3371</v>
      </c>
      <c r="G43" s="85"/>
      <c r="H43" s="91">
        <v>3938</v>
      </c>
      <c r="I43" s="92"/>
      <c r="J43" s="85"/>
      <c r="K43" s="92"/>
      <c r="L43" s="85"/>
      <c r="M43" s="92"/>
      <c r="N43" s="85"/>
      <c r="O43" s="86"/>
      <c r="P43" s="87">
        <f>+H43/F43</f>
        <v>1.1681993473746664</v>
      </c>
      <c r="Q43" s="87">
        <f>+H43/H30</f>
        <v>0.89195922989807475</v>
      </c>
      <c r="R43" s="88">
        <f t="shared" si="2"/>
        <v>0.17503342436138136</v>
      </c>
      <c r="S43" s="68"/>
      <c r="T43" s="89">
        <v>18.600000000000001</v>
      </c>
      <c r="U43" s="89">
        <v>20.2</v>
      </c>
      <c r="V43" s="90">
        <f>+T43/U43</f>
        <v>0.92079207920792094</v>
      </c>
    </row>
    <row r="44" spans="1:22">
      <c r="A44" s="68"/>
      <c r="B44" s="121" t="s">
        <v>99</v>
      </c>
      <c r="C44" s="95" t="s">
        <v>36</v>
      </c>
      <c r="D44" s="96" t="s">
        <v>101</v>
      </c>
      <c r="E44" s="85">
        <v>30</v>
      </c>
      <c r="F44" s="91">
        <v>2888</v>
      </c>
      <c r="G44" s="85"/>
      <c r="H44" s="91">
        <v>2875</v>
      </c>
      <c r="I44" s="92"/>
      <c r="J44" s="85"/>
      <c r="K44" s="92"/>
      <c r="L44" s="85"/>
      <c r="M44" s="92"/>
      <c r="N44" s="85"/>
      <c r="O44" s="86"/>
      <c r="P44" s="87">
        <f>+H44/F44</f>
        <v>0.99549861495844871</v>
      </c>
      <c r="Q44" s="87">
        <f>+H44/H31</f>
        <v>0.90238543628374135</v>
      </c>
      <c r="R44" s="88">
        <f t="shared" si="2"/>
        <v>0.13204548794826573</v>
      </c>
      <c r="S44" s="68"/>
      <c r="T44" s="89">
        <v>15.3</v>
      </c>
      <c r="U44" s="89">
        <v>16.100000000000001</v>
      </c>
      <c r="V44" s="90">
        <f>+T44/U44</f>
        <v>0.95031055900621109</v>
      </c>
    </row>
    <row r="45" spans="1:22">
      <c r="A45" s="68"/>
      <c r="B45" s="129"/>
      <c r="C45" s="130" t="s">
        <v>102</v>
      </c>
      <c r="D45" s="131"/>
      <c r="E45" s="132">
        <f>SUM(E42:E44)</f>
        <v>91</v>
      </c>
      <c r="F45" s="132">
        <f t="shared" ref="F45:H45" si="13">SUM(F42:F44)</f>
        <v>9214</v>
      </c>
      <c r="G45" s="132">
        <f t="shared" si="13"/>
        <v>0</v>
      </c>
      <c r="H45" s="132">
        <f t="shared" si="13"/>
        <v>10439</v>
      </c>
      <c r="I45" s="111"/>
      <c r="J45" s="111"/>
      <c r="K45" s="111"/>
      <c r="L45" s="111"/>
      <c r="M45" s="111"/>
      <c r="N45" s="111"/>
      <c r="O45" s="112"/>
      <c r="P45" s="113">
        <f>+H45/F45</f>
        <v>1.1329498589103537</v>
      </c>
      <c r="Q45" s="113"/>
      <c r="R45" s="104">
        <f t="shared" si="2"/>
        <v>0.15806090954900479</v>
      </c>
      <c r="S45" s="68"/>
      <c r="T45" s="89"/>
      <c r="U45" s="89"/>
      <c r="V45" s="90"/>
    </row>
    <row r="46" spans="1:22">
      <c r="A46" s="68"/>
      <c r="B46" s="157" t="s">
        <v>103</v>
      </c>
      <c r="C46" s="158"/>
      <c r="D46" s="133"/>
      <c r="E46" s="134">
        <f>+E45+E41+E28+E15</f>
        <v>1143</v>
      </c>
      <c r="F46" s="134">
        <f t="shared" ref="F46:H46" si="14">+F45+F41+F28+F15</f>
        <v>94331</v>
      </c>
      <c r="G46" s="134">
        <f t="shared" si="14"/>
        <v>14628</v>
      </c>
      <c r="H46" s="134">
        <f t="shared" si="14"/>
        <v>118576</v>
      </c>
      <c r="I46" s="135">
        <f t="shared" ref="I46:O46" si="15">+I41+I28</f>
        <v>0</v>
      </c>
      <c r="J46" s="135">
        <f t="shared" si="15"/>
        <v>0</v>
      </c>
      <c r="K46" s="135">
        <f t="shared" si="15"/>
        <v>0</v>
      </c>
      <c r="L46" s="135">
        <f t="shared" si="15"/>
        <v>0</v>
      </c>
      <c r="M46" s="135">
        <f t="shared" si="15"/>
        <v>0</v>
      </c>
      <c r="N46" s="135">
        <f t="shared" si="15"/>
        <v>0</v>
      </c>
      <c r="O46" s="135">
        <f t="shared" si="15"/>
        <v>0</v>
      </c>
      <c r="P46" s="136">
        <f t="shared" si="1"/>
        <v>1.2570204916729388</v>
      </c>
      <c r="Q46" s="136"/>
      <c r="R46" s="137">
        <f t="shared" si="2"/>
        <v>0.14294123728361116</v>
      </c>
      <c r="S46" s="68"/>
      <c r="T46" s="138"/>
      <c r="U46" s="138"/>
      <c r="V46" s="139"/>
    </row>
    <row r="47" spans="1:22">
      <c r="A47" s="68"/>
      <c r="B47" s="140"/>
      <c r="C47" s="141"/>
      <c r="D47" s="142" t="s">
        <v>104</v>
      </c>
      <c r="E47" s="140"/>
      <c r="F47" s="143"/>
      <c r="G47" s="144"/>
      <c r="H47" s="144"/>
      <c r="I47" s="144"/>
      <c r="J47" s="140"/>
      <c r="K47" s="144"/>
      <c r="L47" s="140"/>
      <c r="M47" s="144"/>
      <c r="N47" s="140"/>
      <c r="O47" s="143"/>
      <c r="P47" s="145"/>
      <c r="Q47" s="145"/>
      <c r="R47" s="146"/>
      <c r="S47" s="68"/>
      <c r="T47" s="68"/>
      <c r="U47" s="68"/>
      <c r="V47" s="68"/>
    </row>
    <row r="48" spans="1:22">
      <c r="A48" s="68"/>
      <c r="B48" s="140"/>
      <c r="C48" s="141"/>
      <c r="D48" s="142"/>
      <c r="E48" s="140"/>
      <c r="F48" s="143"/>
      <c r="G48" s="144"/>
      <c r="H48" s="144"/>
      <c r="I48" s="144"/>
      <c r="J48" s="140"/>
      <c r="K48" s="144"/>
      <c r="L48" s="140"/>
      <c r="M48" s="144"/>
      <c r="N48" s="140"/>
      <c r="O48" s="143"/>
      <c r="P48" s="145"/>
      <c r="Q48" s="145"/>
      <c r="R48" s="146"/>
      <c r="S48" s="68"/>
      <c r="T48" s="68"/>
      <c r="U48" s="68"/>
      <c r="V48" s="68"/>
    </row>
    <row r="49" spans="1:22" hidden="1">
      <c r="A49" s="68"/>
      <c r="B49" s="140"/>
      <c r="C49" s="141"/>
      <c r="D49" s="142"/>
      <c r="E49" s="140"/>
      <c r="F49" s="143"/>
      <c r="G49" s="144"/>
      <c r="H49" s="144"/>
      <c r="I49" s="144"/>
      <c r="J49" s="140"/>
      <c r="K49" s="144"/>
      <c r="L49" s="140"/>
      <c r="M49" s="144"/>
      <c r="N49" s="140"/>
      <c r="O49" s="143"/>
      <c r="P49" s="145"/>
      <c r="Q49" s="145"/>
      <c r="R49" s="146"/>
      <c r="S49" s="68"/>
      <c r="T49" s="68"/>
      <c r="U49" s="68"/>
      <c r="V49" s="68"/>
    </row>
    <row r="50" spans="1:22" hidden="1">
      <c r="A50" s="68"/>
      <c r="B50" s="140"/>
      <c r="C50" s="141" t="s">
        <v>31</v>
      </c>
      <c r="D50" s="142"/>
      <c r="E50" s="140"/>
      <c r="F50" s="143">
        <v>3371</v>
      </c>
      <c r="G50" s="144"/>
      <c r="H50" s="147">
        <f>SUM(H16:H27)</f>
        <v>37333</v>
      </c>
      <c r="I50" s="144"/>
      <c r="J50" s="140"/>
      <c r="K50" s="144"/>
      <c r="L50" s="140"/>
      <c r="M50" s="144"/>
      <c r="N50" s="140"/>
      <c r="O50" s="143"/>
      <c r="P50" s="145"/>
      <c r="Q50" s="145"/>
      <c r="R50" s="146"/>
      <c r="S50" s="68"/>
      <c r="T50" s="68"/>
      <c r="U50" s="68"/>
      <c r="V50" s="68"/>
    </row>
    <row r="51" spans="1:22" hidden="1">
      <c r="A51" s="68"/>
      <c r="B51" s="140"/>
      <c r="C51" s="141" t="s">
        <v>36</v>
      </c>
      <c r="D51" s="142"/>
      <c r="E51" s="140"/>
      <c r="F51" s="143">
        <v>2888</v>
      </c>
      <c r="G51" s="144"/>
      <c r="H51" s="144"/>
      <c r="I51" s="144"/>
      <c r="J51" s="140"/>
      <c r="K51" s="144"/>
      <c r="L51" s="140"/>
      <c r="M51" s="144"/>
      <c r="N51" s="140"/>
      <c r="O51" s="143"/>
      <c r="P51" s="145"/>
      <c r="Q51" s="145"/>
      <c r="R51" s="146"/>
      <c r="S51" s="68"/>
      <c r="T51" s="68"/>
      <c r="U51" s="68"/>
      <c r="V51" s="68"/>
    </row>
    <row r="52" spans="1:22" hidden="1">
      <c r="A52" s="68"/>
      <c r="B52" s="140"/>
      <c r="C52" s="141" t="s">
        <v>85</v>
      </c>
      <c r="D52" s="142"/>
      <c r="E52" s="140"/>
      <c r="F52" s="143">
        <v>3095</v>
      </c>
      <c r="G52" s="144"/>
      <c r="H52" s="144"/>
      <c r="I52" s="144"/>
      <c r="J52" s="140"/>
      <c r="K52" s="144"/>
      <c r="L52" s="140"/>
      <c r="M52" s="144"/>
      <c r="N52" s="140"/>
      <c r="O52" s="143"/>
      <c r="P52" s="145"/>
      <c r="Q52" s="145"/>
      <c r="R52" s="146"/>
      <c r="S52" s="68"/>
      <c r="T52" s="68"/>
      <c r="U52" s="68"/>
      <c r="V52" s="68"/>
    </row>
    <row r="53" spans="1:22" hidden="1">
      <c r="A53" s="68"/>
      <c r="B53" s="140"/>
      <c r="C53" s="141" t="s">
        <v>96</v>
      </c>
      <c r="D53" s="142"/>
      <c r="E53" s="140"/>
      <c r="F53" s="143">
        <v>3329</v>
      </c>
      <c r="G53" s="144"/>
      <c r="H53" s="144"/>
      <c r="I53" s="144"/>
      <c r="J53" s="140"/>
      <c r="K53" s="144"/>
      <c r="L53" s="140"/>
      <c r="M53" s="144"/>
      <c r="N53" s="140"/>
      <c r="O53" s="143"/>
      <c r="P53" s="145"/>
      <c r="Q53" s="145"/>
      <c r="R53" s="146"/>
      <c r="S53" s="68"/>
      <c r="T53" s="68"/>
      <c r="U53" s="68"/>
      <c r="V53" s="68"/>
    </row>
    <row r="54" spans="1:22" hidden="1">
      <c r="A54" s="68"/>
      <c r="B54" s="140"/>
      <c r="C54" s="141" t="s">
        <v>97</v>
      </c>
      <c r="D54" s="142"/>
      <c r="E54" s="140"/>
      <c r="F54" s="143">
        <v>2574</v>
      </c>
      <c r="G54" s="144"/>
      <c r="H54" s="144"/>
      <c r="I54" s="144"/>
      <c r="J54" s="140"/>
      <c r="K54" s="144"/>
      <c r="L54" s="140"/>
      <c r="M54" s="144"/>
      <c r="N54" s="140"/>
      <c r="O54" s="143"/>
      <c r="P54" s="145"/>
      <c r="Q54" s="145"/>
      <c r="R54" s="146"/>
      <c r="S54" s="68"/>
      <c r="T54" s="68"/>
      <c r="U54" s="68"/>
      <c r="V54" s="68"/>
    </row>
    <row r="55" spans="1:22" hidden="1">
      <c r="A55" s="68"/>
      <c r="B55" s="140"/>
      <c r="C55" s="141" t="s">
        <v>54</v>
      </c>
      <c r="D55" s="142"/>
      <c r="E55" s="140"/>
      <c r="F55" s="143">
        <v>2370</v>
      </c>
      <c r="G55" s="144"/>
      <c r="H55" s="144"/>
      <c r="I55" s="144"/>
      <c r="J55" s="140"/>
      <c r="K55" s="144"/>
      <c r="L55" s="140"/>
      <c r="M55" s="144"/>
      <c r="N55" s="140"/>
      <c r="O55" s="143"/>
      <c r="P55" s="145"/>
      <c r="Q55" s="145"/>
      <c r="R55" s="146"/>
      <c r="S55" s="68"/>
      <c r="T55" s="68"/>
      <c r="U55" s="68"/>
      <c r="V55" s="68"/>
    </row>
    <row r="56" spans="1:22" hidden="1">
      <c r="A56" s="68"/>
      <c r="B56" s="140"/>
      <c r="C56" s="141" t="s">
        <v>8</v>
      </c>
      <c r="D56" s="142"/>
      <c r="E56" s="140"/>
      <c r="F56" s="143">
        <v>1771</v>
      </c>
      <c r="G56" s="140"/>
      <c r="H56" s="140"/>
      <c r="I56" s="140"/>
      <c r="J56" s="140"/>
      <c r="K56" s="140"/>
      <c r="L56" s="140"/>
      <c r="M56" s="140"/>
      <c r="N56" s="140"/>
      <c r="O56" s="143"/>
      <c r="P56" s="140"/>
      <c r="Q56" s="140"/>
      <c r="R56" s="68"/>
      <c r="S56" s="68"/>
      <c r="T56" s="68"/>
      <c r="U56" s="68"/>
      <c r="V56" s="68"/>
    </row>
    <row r="57" spans="1:22" hidden="1">
      <c r="A57" s="68"/>
      <c r="B57" s="68"/>
      <c r="C57" s="148" t="s">
        <v>9</v>
      </c>
      <c r="D57" s="71"/>
      <c r="E57" s="68"/>
      <c r="F57" s="72">
        <v>1527</v>
      </c>
      <c r="G57" s="68"/>
      <c r="H57" s="68"/>
      <c r="I57" s="68"/>
      <c r="J57" s="68"/>
      <c r="K57" s="68"/>
      <c r="L57" s="68"/>
      <c r="M57" s="68"/>
      <c r="N57" s="68"/>
      <c r="O57" s="72"/>
      <c r="P57" s="68"/>
      <c r="Q57" s="68"/>
      <c r="R57" s="68"/>
      <c r="S57" s="68"/>
      <c r="T57" s="68"/>
      <c r="U57" s="68"/>
      <c r="V57" s="68"/>
    </row>
    <row r="58" spans="1:22" hidden="1">
      <c r="A58" s="68"/>
      <c r="B58" s="68"/>
      <c r="C58" s="148" t="s">
        <v>10</v>
      </c>
      <c r="D58" s="71"/>
      <c r="E58" s="68"/>
      <c r="F58" s="72">
        <v>1624</v>
      </c>
      <c r="G58" s="68"/>
      <c r="H58" s="68"/>
      <c r="I58" s="68"/>
      <c r="J58" s="68"/>
      <c r="K58" s="68" t="s">
        <v>129</v>
      </c>
      <c r="L58" s="68"/>
      <c r="M58" s="68"/>
      <c r="N58" s="68"/>
      <c r="O58" s="72"/>
      <c r="P58" s="68"/>
      <c r="Q58" s="68"/>
      <c r="R58" s="68"/>
      <c r="S58" s="68"/>
      <c r="T58" s="68"/>
      <c r="U58" s="68"/>
      <c r="V58" s="68"/>
    </row>
    <row r="59" spans="1:22" hidden="1">
      <c r="A59" s="68"/>
      <c r="B59" s="68"/>
      <c r="C59" s="148" t="s">
        <v>11</v>
      </c>
      <c r="D59" s="71"/>
      <c r="E59" s="68"/>
      <c r="F59" s="72">
        <v>1797</v>
      </c>
      <c r="G59" s="68"/>
      <c r="H59" s="68"/>
      <c r="I59" s="68"/>
      <c r="J59" s="68"/>
      <c r="K59" s="68"/>
      <c r="L59" s="68" t="s">
        <v>69</v>
      </c>
      <c r="M59" s="72">
        <f>SUM(O5:O8)</f>
        <v>13572</v>
      </c>
      <c r="N59" s="68"/>
      <c r="O59" s="72"/>
      <c r="P59" s="68"/>
      <c r="Q59" s="68"/>
      <c r="R59" s="68"/>
      <c r="S59" s="68"/>
      <c r="T59" s="68"/>
      <c r="U59" s="68"/>
      <c r="V59" s="68"/>
    </row>
    <row r="60" spans="1:22" hidden="1">
      <c r="A60" s="68"/>
      <c r="B60" s="68"/>
      <c r="C60" s="148" t="s">
        <v>12</v>
      </c>
      <c r="D60" s="71"/>
      <c r="E60" s="68"/>
      <c r="F60" s="72">
        <v>2618</v>
      </c>
      <c r="G60" s="68"/>
      <c r="H60" s="68"/>
      <c r="I60" s="68"/>
      <c r="J60" s="68"/>
      <c r="K60" s="68"/>
      <c r="L60" s="68" t="s">
        <v>130</v>
      </c>
      <c r="M60" s="72">
        <f>+M8</f>
        <v>17764</v>
      </c>
      <c r="N60" s="68"/>
      <c r="O60" s="72"/>
      <c r="P60" s="68"/>
      <c r="Q60" s="68"/>
      <c r="R60" s="68"/>
      <c r="S60" s="68"/>
      <c r="T60" s="68"/>
      <c r="U60" s="68"/>
      <c r="V60" s="68"/>
    </row>
    <row r="61" spans="1:22" hidden="1">
      <c r="A61" s="68"/>
      <c r="B61" s="68"/>
      <c r="C61" s="148" t="s">
        <v>45</v>
      </c>
      <c r="D61" s="71"/>
      <c r="E61" s="68"/>
      <c r="F61" s="72">
        <v>2955</v>
      </c>
      <c r="G61" s="68"/>
      <c r="H61" s="68"/>
      <c r="I61" s="68"/>
      <c r="J61" s="68"/>
      <c r="K61" s="68"/>
      <c r="L61" s="68" t="s">
        <v>131</v>
      </c>
      <c r="M61" s="149">
        <f>+M60/M59</f>
        <v>1.3088712054229295</v>
      </c>
      <c r="N61" s="68"/>
      <c r="O61" s="72"/>
      <c r="P61" s="68"/>
      <c r="Q61" s="68"/>
      <c r="R61" s="68"/>
      <c r="S61" s="68"/>
      <c r="T61" s="68"/>
      <c r="U61" s="68"/>
      <c r="V61" s="68"/>
    </row>
    <row r="62" spans="1:22" hidden="1">
      <c r="A62" s="68"/>
      <c r="B62" s="68"/>
      <c r="C62" s="148"/>
      <c r="D62" s="71"/>
      <c r="E62" s="68"/>
      <c r="F62" s="72">
        <f>SUM(F50:F61)</f>
        <v>29919</v>
      </c>
      <c r="G62" s="68"/>
      <c r="H62" s="68"/>
      <c r="I62" s="68"/>
      <c r="J62" s="68"/>
      <c r="K62" s="68"/>
      <c r="L62" s="68"/>
      <c r="M62" s="68"/>
      <c r="N62" s="68"/>
      <c r="O62" s="72"/>
      <c r="P62" s="68"/>
      <c r="Q62" s="68"/>
      <c r="R62" s="68"/>
      <c r="S62" s="68"/>
      <c r="T62" s="68"/>
      <c r="U62" s="68"/>
      <c r="V62" s="68"/>
    </row>
    <row r="63" spans="1:22" hidden="1"/>
  </sheetData>
  <mergeCells count="3">
    <mergeCell ref="B5:B11"/>
    <mergeCell ref="B12:B14"/>
    <mergeCell ref="B46:C4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sundowner</dc:creator>
  <cp:lastModifiedBy>特定非営利活動法人CASA</cp:lastModifiedBy>
  <dcterms:created xsi:type="dcterms:W3CDTF">2014-04-30T07:39:47Z</dcterms:created>
  <dcterms:modified xsi:type="dcterms:W3CDTF">2019-07-18T13:53:52Z</dcterms:modified>
</cp:coreProperties>
</file>